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pomenka\Desktop\2025. FIN.IZVJEŠTAJI\fin.izv. -31.12.2025\"/>
    </mc:Choice>
  </mc:AlternateContent>
  <bookViews>
    <workbookView xWindow="0" yWindow="0" windowWidth="22035" windowHeight="1005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E331" i="9" s="1"/>
  <c r="B331" i="9" s="1"/>
  <c r="F331" i="9"/>
  <c r="H330" i="9"/>
  <c r="E330" i="9" s="1"/>
  <c r="B330" i="9" s="1"/>
  <c r="G330" i="9"/>
  <c r="F330" i="9"/>
  <c r="H329" i="9"/>
  <c r="G329" i="9"/>
  <c r="F329" i="9"/>
  <c r="H328" i="9"/>
  <c r="G328" i="9"/>
  <c r="F328" i="9"/>
  <c r="E328" i="9"/>
  <c r="B328" i="9" s="1"/>
  <c r="H327" i="9"/>
  <c r="G327" i="9"/>
  <c r="F327" i="9"/>
  <c r="H326" i="9"/>
  <c r="G326" i="9"/>
  <c r="F326" i="9"/>
  <c r="H325" i="9"/>
  <c r="G325" i="9"/>
  <c r="F325" i="9"/>
  <c r="H324" i="9"/>
  <c r="G324" i="9"/>
  <c r="F324" i="9"/>
  <c r="H323" i="9"/>
  <c r="E323" i="9" s="1"/>
  <c r="G323" i="9"/>
  <c r="F323" i="9"/>
  <c r="H322" i="9"/>
  <c r="G322" i="9"/>
  <c r="F322" i="9"/>
  <c r="H321" i="9"/>
  <c r="G321" i="9"/>
  <c r="F321" i="9"/>
  <c r="H320" i="9"/>
  <c r="G320" i="9"/>
  <c r="F320" i="9"/>
  <c r="H319" i="9"/>
  <c r="G319" i="9"/>
  <c r="E319" i="9" s="1"/>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H304" i="9"/>
  <c r="G304" i="9"/>
  <c r="E304" i="9" s="1"/>
  <c r="B304" i="9" s="1"/>
  <c r="F304" i="9"/>
  <c r="H303" i="9"/>
  <c r="E303" i="9" s="1"/>
  <c r="G303" i="9"/>
  <c r="F303" i="9"/>
  <c r="B303" i="9"/>
  <c r="F302" i="9"/>
  <c r="F301" i="9"/>
  <c r="F300" i="9"/>
  <c r="F299" i="9"/>
  <c r="F297" i="9"/>
  <c r="L296" i="9"/>
  <c r="F296" i="9" s="1"/>
  <c r="H296" i="9"/>
  <c r="F295" i="9"/>
  <c r="I294" i="9"/>
  <c r="H294" i="9"/>
  <c r="F294" i="9"/>
  <c r="E293" i="9"/>
  <c r="M292" i="9"/>
  <c r="L292" i="9"/>
  <c r="E292" i="9"/>
  <c r="M291" i="9"/>
  <c r="L291" i="9"/>
  <c r="F291" i="9"/>
  <c r="E291" i="9"/>
  <c r="B291" i="9" s="1"/>
  <c r="M290" i="9"/>
  <c r="L290" i="9"/>
  <c r="F290" i="9"/>
  <c r="E290" i="9"/>
  <c r="M289" i="9"/>
  <c r="L289" i="9"/>
  <c r="F289" i="9" s="1"/>
  <c r="B289" i="9" s="1"/>
  <c r="E289" i="9"/>
  <c r="M288" i="9"/>
  <c r="L288" i="9"/>
  <c r="F288" i="9" s="1"/>
  <c r="B288" i="9" s="1"/>
  <c r="E288" i="9"/>
  <c r="M287" i="9"/>
  <c r="L287" i="9"/>
  <c r="F287" i="9"/>
  <c r="E287" i="9"/>
  <c r="B287" i="9" s="1"/>
  <c r="M286" i="9"/>
  <c r="L286" i="9"/>
  <c r="F286" i="9"/>
  <c r="B286" i="9" s="1"/>
  <c r="E286" i="9"/>
  <c r="M285" i="9"/>
  <c r="L285" i="9"/>
  <c r="F285" i="9" s="1"/>
  <c r="B285" i="9" s="1"/>
  <c r="E285" i="9"/>
  <c r="M284" i="9"/>
  <c r="F284" i="9" s="1"/>
  <c r="B284" i="9" s="1"/>
  <c r="L284" i="9"/>
  <c r="E284" i="9"/>
  <c r="M283" i="9"/>
  <c r="L283" i="9"/>
  <c r="F283" i="9"/>
  <c r="E283" i="9"/>
  <c r="B283" i="9" s="1"/>
  <c r="M282" i="9"/>
  <c r="L282" i="9"/>
  <c r="F282" i="9"/>
  <c r="B282" i="9" s="1"/>
  <c r="E282" i="9"/>
  <c r="M281" i="9"/>
  <c r="L281" i="9"/>
  <c r="F281" i="9" s="1"/>
  <c r="B281" i="9" s="1"/>
  <c r="E281" i="9"/>
  <c r="M280" i="9"/>
  <c r="F280" i="9" s="1"/>
  <c r="L280" i="9"/>
  <c r="E280" i="9"/>
  <c r="B280" i="9"/>
  <c r="M279" i="9"/>
  <c r="L279" i="9"/>
  <c r="F279" i="9"/>
  <c r="E279" i="9"/>
  <c r="B279" i="9" s="1"/>
  <c r="M278" i="9"/>
  <c r="L278" i="9"/>
  <c r="F278" i="9"/>
  <c r="B278" i="9" s="1"/>
  <c r="E278" i="9"/>
  <c r="M277" i="9"/>
  <c r="L277" i="9"/>
  <c r="F277" i="9" s="1"/>
  <c r="B277" i="9" s="1"/>
  <c r="E277" i="9"/>
  <c r="M276" i="9"/>
  <c r="F276" i="9" s="1"/>
  <c r="B276" i="9" s="1"/>
  <c r="L276" i="9"/>
  <c r="E276" i="9"/>
  <c r="M275" i="9"/>
  <c r="L275" i="9"/>
  <c r="F275" i="9"/>
  <c r="E275" i="9"/>
  <c r="B275" i="9" s="1"/>
  <c r="M274" i="9"/>
  <c r="L274" i="9"/>
  <c r="F274" i="9"/>
  <c r="B274" i="9" s="1"/>
  <c r="E274" i="9"/>
  <c r="M273" i="9"/>
  <c r="L273" i="9"/>
  <c r="F273" i="9" s="1"/>
  <c r="B273" i="9" s="1"/>
  <c r="E273" i="9"/>
  <c r="M272" i="9"/>
  <c r="F272" i="9" s="1"/>
  <c r="L272" i="9"/>
  <c r="E272" i="9"/>
  <c r="B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L264" i="9"/>
  <c r="F264" i="9" s="1"/>
  <c r="E264" i="9"/>
  <c r="B264" i="9"/>
  <c r="M263" i="9"/>
  <c r="L263" i="9"/>
  <c r="F263" i="9"/>
  <c r="E263" i="9"/>
  <c r="B263" i="9" s="1"/>
  <c r="M262" i="9"/>
  <c r="L262" i="9"/>
  <c r="F262" i="9"/>
  <c r="B262" i="9" s="1"/>
  <c r="E262" i="9"/>
  <c r="M261" i="9"/>
  <c r="L261" i="9"/>
  <c r="F261" i="9" s="1"/>
  <c r="B261" i="9" s="1"/>
  <c r="E261" i="9"/>
  <c r="M260" i="9"/>
  <c r="L260" i="9"/>
  <c r="E260" i="9"/>
  <c r="M259" i="9"/>
  <c r="L259" i="9"/>
  <c r="F259" i="9"/>
  <c r="E259" i="9"/>
  <c r="B259" i="9" s="1"/>
  <c r="M258" i="9"/>
  <c r="L258" i="9"/>
  <c r="F258" i="9"/>
  <c r="B258" i="9" s="1"/>
  <c r="E258" i="9"/>
  <c r="M257" i="9"/>
  <c r="L257" i="9"/>
  <c r="F257" i="9" s="1"/>
  <c r="B257" i="9" s="1"/>
  <c r="E257" i="9"/>
  <c r="M256" i="9"/>
  <c r="L256" i="9"/>
  <c r="F256" i="9" s="1"/>
  <c r="B256" i="9" s="1"/>
  <c r="E256" i="9"/>
  <c r="M255" i="9"/>
  <c r="L255" i="9"/>
  <c r="F255" i="9"/>
  <c r="E255" i="9"/>
  <c r="B255" i="9" s="1"/>
  <c r="M254" i="9"/>
  <c r="L254" i="9"/>
  <c r="F254" i="9"/>
  <c r="B254" i="9" s="1"/>
  <c r="E254" i="9"/>
  <c r="M253" i="9"/>
  <c r="L253" i="9"/>
  <c r="F253" i="9" s="1"/>
  <c r="B253" i="9" s="1"/>
  <c r="E253" i="9"/>
  <c r="M252" i="9"/>
  <c r="L252" i="9"/>
  <c r="E252" i="9"/>
  <c r="M251" i="9"/>
  <c r="L251" i="9"/>
  <c r="F251" i="9"/>
  <c r="E251" i="9"/>
  <c r="B251" i="9" s="1"/>
  <c r="M250" i="9"/>
  <c r="L250" i="9"/>
  <c r="F250" i="9"/>
  <c r="B250" i="9" s="1"/>
  <c r="E250" i="9"/>
  <c r="M249" i="9"/>
  <c r="L249" i="9"/>
  <c r="F249" i="9" s="1"/>
  <c r="B249" i="9" s="1"/>
  <c r="E249" i="9"/>
  <c r="M248" i="9"/>
  <c r="L248" i="9"/>
  <c r="F248" i="9" s="1"/>
  <c r="E248" i="9"/>
  <c r="B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L240" i="9"/>
  <c r="E240" i="9"/>
  <c r="B240" i="9"/>
  <c r="M239" i="9"/>
  <c r="L239" i="9"/>
  <c r="F239" i="9"/>
  <c r="E239" i="9"/>
  <c r="B239" i="9" s="1"/>
  <c r="M238" i="9"/>
  <c r="L238" i="9"/>
  <c r="F238" i="9"/>
  <c r="B238" i="9" s="1"/>
  <c r="E238" i="9"/>
  <c r="M237" i="9"/>
  <c r="L237" i="9"/>
  <c r="F237" i="9" s="1"/>
  <c r="B237" i="9" s="1"/>
  <c r="E237" i="9"/>
  <c r="M236" i="9"/>
  <c r="L236" i="9"/>
  <c r="E236" i="9"/>
  <c r="M235" i="9"/>
  <c r="L235" i="9"/>
  <c r="F235" i="9"/>
  <c r="E235" i="9"/>
  <c r="B235" i="9" s="1"/>
  <c r="M234" i="9"/>
  <c r="L234" i="9"/>
  <c r="F234" i="9"/>
  <c r="E234" i="9"/>
  <c r="M233" i="9"/>
  <c r="L233" i="9"/>
  <c r="F233" i="9" s="1"/>
  <c r="B233" i="9" s="1"/>
  <c r="E233" i="9"/>
  <c r="M232" i="9"/>
  <c r="L232" i="9"/>
  <c r="E232" i="9"/>
  <c r="M231" i="9"/>
  <c r="L231" i="9"/>
  <c r="F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E162" i="9" s="1"/>
  <c r="B162" i="9" s="1"/>
  <c r="F162" i="9"/>
  <c r="H161" i="9"/>
  <c r="G161" i="9"/>
  <c r="E161" i="9" s="1"/>
  <c r="B161" i="9" s="1"/>
  <c r="F161" i="9"/>
  <c r="H160" i="9"/>
  <c r="G160" i="9"/>
  <c r="F160" i="9"/>
  <c r="E160" i="9"/>
  <c r="B160" i="9" s="1"/>
  <c r="H159" i="9"/>
  <c r="E159" i="9" s="1"/>
  <c r="B159" i="9" s="1"/>
  <c r="G159" i="9"/>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H143" i="9"/>
  <c r="E143" i="9" s="1"/>
  <c r="B143" i="9" s="1"/>
  <c r="G143" i="9"/>
  <c r="F143" i="9"/>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E76" i="9" s="1"/>
  <c r="B76" i="9" s="1"/>
  <c r="G76" i="9"/>
  <c r="F76" i="9"/>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F56" i="9"/>
  <c r="E56" i="9"/>
  <c r="B56" i="9" s="1"/>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E37" i="9" s="1"/>
  <c r="B37" i="9" s="1"/>
  <c r="G37" i="9"/>
  <c r="F37" i="9"/>
  <c r="H36" i="9"/>
  <c r="G36" i="9"/>
  <c r="F36" i="9"/>
  <c r="H35" i="9"/>
  <c r="G35" i="9"/>
  <c r="E35" i="9" s="1"/>
  <c r="B35" i="9" s="1"/>
  <c r="F35" i="9"/>
  <c r="H34" i="9"/>
  <c r="G34" i="9"/>
  <c r="F34" i="9"/>
  <c r="E34" i="9"/>
  <c r="B34" i="9" s="1"/>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I41" i="3" s="1"/>
  <c r="D97" i="8"/>
  <c r="C1674" i="1" s="1"/>
  <c r="G1674" i="1" s="1"/>
  <c r="D92" i="8"/>
  <c r="D87" i="8"/>
  <c r="D82" i="8"/>
  <c r="D77" i="8"/>
  <c r="D72" i="8"/>
  <c r="D67" i="8"/>
  <c r="D62" i="8"/>
  <c r="D57" i="8"/>
  <c r="D51" i="8" s="1"/>
  <c r="D52" i="8"/>
  <c r="D46" i="8"/>
  <c r="D37" i="8"/>
  <c r="D27" i="8"/>
  <c r="D25" i="8" s="1"/>
  <c r="D18" i="8"/>
  <c r="D8" i="8"/>
  <c r="D6" i="8"/>
  <c r="E44" i="7"/>
  <c r="D44" i="7"/>
  <c r="E39" i="7"/>
  <c r="D39" i="7"/>
  <c r="D38" i="7" s="1"/>
  <c r="E38" i="7"/>
  <c r="E30" i="7"/>
  <c r="D30" i="7"/>
  <c r="E23" i="7"/>
  <c r="E22" i="7" s="1"/>
  <c r="D23" i="7"/>
  <c r="D22" i="7"/>
  <c r="E14" i="7"/>
  <c r="D14" i="7"/>
  <c r="E7" i="7"/>
  <c r="D7" i="7"/>
  <c r="D6" i="7" s="1"/>
  <c r="D5" i="7" s="1"/>
  <c r="G346" i="9" s="1"/>
  <c r="E346" i="9" s="1"/>
  <c r="E6" i="7"/>
  <c r="E5" i="7" s="1"/>
  <c r="F140" i="6"/>
  <c r="F139" i="6"/>
  <c r="F138" i="6"/>
  <c r="F137" i="6"/>
  <c r="F136" i="6"/>
  <c r="F135" i="6"/>
  <c r="F134" i="6"/>
  <c r="F133" i="6"/>
  <c r="F132" i="6"/>
  <c r="F131" i="6"/>
  <c r="E130" i="6"/>
  <c r="E129" i="6" s="1"/>
  <c r="D130" i="6"/>
  <c r="D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E255" i="5" s="1"/>
  <c r="D1259" i="1" s="1"/>
  <c r="D256" i="5"/>
  <c r="D255" i="5"/>
  <c r="C1259" i="1"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E584" i="4" s="1"/>
  <c r="D589" i="4"/>
  <c r="F588" i="4"/>
  <c r="F587" i="4"/>
  <c r="F586" i="4"/>
  <c r="E585" i="4"/>
  <c r="D585" i="4"/>
  <c r="D584" i="4" s="1"/>
  <c r="F584" i="4" s="1"/>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D536"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E466" i="4" s="1"/>
  <c r="D473" i="4"/>
  <c r="F472" i="4"/>
  <c r="F471" i="4"/>
  <c r="F470" i="4"/>
  <c r="E470" i="4"/>
  <c r="D470" i="4"/>
  <c r="F469" i="4"/>
  <c r="F468"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F428" i="4" s="1"/>
  <c r="D428" i="4"/>
  <c r="E427" i="4"/>
  <c r="E648" i="4" s="1"/>
  <c r="D427" i="4"/>
  <c r="F427" i="4" s="1"/>
  <c r="E426" i="4"/>
  <c r="E647" i="4" s="1"/>
  <c r="D426" i="4"/>
  <c r="D647" i="4" s="1"/>
  <c r="F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E373" i="4" s="1"/>
  <c r="D379" i="4"/>
  <c r="F379" i="4" s="1"/>
  <c r="F378" i="4"/>
  <c r="F377" i="4"/>
  <c r="F376" i="4"/>
  <c r="F375" i="4"/>
  <c r="E374" i="4"/>
  <c r="D374" i="4"/>
  <c r="D373" i="4" s="1"/>
  <c r="F373" i="4" s="1"/>
  <c r="F372" i="4"/>
  <c r="F371" i="4"/>
  <c r="F370" i="4"/>
  <c r="F369" i="4"/>
  <c r="F368" i="4"/>
  <c r="F367" i="4"/>
  <c r="E366" i="4"/>
  <c r="D366" i="4"/>
  <c r="F366" i="4" s="1"/>
  <c r="F365" i="4"/>
  <c r="F364" i="4"/>
  <c r="F363" i="4"/>
  <c r="E362" i="4"/>
  <c r="F362" i="4" s="1"/>
  <c r="D362" i="4"/>
  <c r="D361"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D321" i="4" s="1"/>
  <c r="F321" i="4" s="1"/>
  <c r="F320" i="4"/>
  <c r="F319" i="4"/>
  <c r="F318" i="4"/>
  <c r="F317" i="4"/>
  <c r="F316" i="4"/>
  <c r="F315" i="4"/>
  <c r="E314" i="4"/>
  <c r="D314" i="4"/>
  <c r="F314" i="4" s="1"/>
  <c r="F313" i="4"/>
  <c r="F312" i="4"/>
  <c r="F311" i="4"/>
  <c r="E310" i="4"/>
  <c r="F310" i="4" s="1"/>
  <c r="D310"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E263" i="4"/>
  <c r="E262" i="4" s="1"/>
  <c r="D263" i="4"/>
  <c r="D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D164" i="4"/>
  <c r="F163" i="4"/>
  <c r="F162" i="4"/>
  <c r="F161" i="4"/>
  <c r="F160" i="4"/>
  <c r="E160" i="4"/>
  <c r="D160" i="4"/>
  <c r="F159" i="4"/>
  <c r="F158" i="4"/>
  <c r="F157" i="4"/>
  <c r="F156" i="4"/>
  <c r="F155" i="4"/>
  <c r="F154" i="4"/>
  <c r="E154" i="4"/>
  <c r="D154" i="4"/>
  <c r="E153" i="4"/>
  <c r="F153" i="4" s="1"/>
  <c r="D153" i="4"/>
  <c r="F151" i="4"/>
  <c r="F150" i="4"/>
  <c r="F149" i="4"/>
  <c r="F148" i="4"/>
  <c r="F147" i="4"/>
  <c r="F146" i="4"/>
  <c r="F145" i="4"/>
  <c r="F144" i="4"/>
  <c r="F143" i="4"/>
  <c r="F142" i="4"/>
  <c r="E141" i="4"/>
  <c r="F141" i="4" s="1"/>
  <c r="D141" i="4"/>
  <c r="D140" i="4"/>
  <c r="F139" i="4"/>
  <c r="F138" i="4"/>
  <c r="F137" i="4"/>
  <c r="F136" i="4"/>
  <c r="E135" i="4"/>
  <c r="D135" i="4"/>
  <c r="D134" i="4" s="1"/>
  <c r="F134" i="4" s="1"/>
  <c r="E134" i="4"/>
  <c r="F133" i="4"/>
  <c r="F132" i="4"/>
  <c r="F131" i="4"/>
  <c r="F130" i="4"/>
  <c r="E129" i="4"/>
  <c r="F129" i="4" s="1"/>
  <c r="D129" i="4"/>
  <c r="F128" i="4"/>
  <c r="F127" i="4"/>
  <c r="F126" i="4"/>
  <c r="E126" i="4"/>
  <c r="D126" i="4"/>
  <c r="E125" i="4"/>
  <c r="F125" i="4" s="1"/>
  <c r="D125" i="4"/>
  <c r="F124" i="4"/>
  <c r="F123" i="4"/>
  <c r="F122" i="4"/>
  <c r="F121" i="4"/>
  <c r="E120" i="4"/>
  <c r="D120" i="4"/>
  <c r="F120" i="4" s="1"/>
  <c r="F119" i="4"/>
  <c r="F118" i="4"/>
  <c r="F117" i="4"/>
  <c r="F116" i="4"/>
  <c r="F115" i="4"/>
  <c r="F114" i="4"/>
  <c r="F113" i="4"/>
  <c r="F112" i="4"/>
  <c r="E112" i="4"/>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F61" i="4" s="1"/>
  <c r="D61" i="4"/>
  <c r="F60" i="4"/>
  <c r="F59" i="4"/>
  <c r="F58" i="4"/>
  <c r="E58" i="4"/>
  <c r="D58" i="4"/>
  <c r="F57" i="4"/>
  <c r="F56" i="4"/>
  <c r="F55" i="4"/>
  <c r="F54" i="4"/>
  <c r="F53" i="4"/>
  <c r="E53" i="4"/>
  <c r="D53" i="4"/>
  <c r="F52" i="4"/>
  <c r="F51" i="4"/>
  <c r="F50" i="4"/>
  <c r="E50" i="4"/>
  <c r="D50" i="4"/>
  <c r="E49"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G1683" i="1"/>
  <c r="C1683" i="1"/>
  <c r="H1683" i="1" s="1"/>
  <c r="C1682" i="1"/>
  <c r="G1682" i="1" s="1"/>
  <c r="H1680" i="1"/>
  <c r="G1680" i="1"/>
  <c r="C1680" i="1"/>
  <c r="C1679" i="1"/>
  <c r="H1679" i="1" s="1"/>
  <c r="C1678" i="1"/>
  <c r="G1678" i="1" s="1"/>
  <c r="H1677" i="1"/>
  <c r="G1677" i="1"/>
  <c r="C1677" i="1"/>
  <c r="C1676" i="1"/>
  <c r="H1676" i="1" s="1"/>
  <c r="G1675" i="1"/>
  <c r="C1675" i="1"/>
  <c r="H1675" i="1" s="1"/>
  <c r="H1673" i="1"/>
  <c r="G1673" i="1"/>
  <c r="C1673" i="1"/>
  <c r="H1672" i="1"/>
  <c r="G1672" i="1"/>
  <c r="C1672" i="1"/>
  <c r="C1671" i="1"/>
  <c r="H1671" i="1" s="1"/>
  <c r="H1670" i="1"/>
  <c r="C1670" i="1"/>
  <c r="G1670" i="1" s="1"/>
  <c r="H1669" i="1"/>
  <c r="G1669" i="1"/>
  <c r="C1669" i="1"/>
  <c r="C1668" i="1"/>
  <c r="H1668" i="1" s="1"/>
  <c r="G1667" i="1"/>
  <c r="C1667" i="1"/>
  <c r="H1667" i="1" s="1"/>
  <c r="C1666" i="1"/>
  <c r="G1666" i="1" s="1"/>
  <c r="H1665" i="1"/>
  <c r="G1665" i="1"/>
  <c r="C1665" i="1"/>
  <c r="H1664" i="1"/>
  <c r="G1664" i="1"/>
  <c r="C1664" i="1"/>
  <c r="C1663" i="1"/>
  <c r="H1663" i="1" s="1"/>
  <c r="H1662" i="1"/>
  <c r="C1662" i="1"/>
  <c r="G1662" i="1" s="1"/>
  <c r="H1661" i="1"/>
  <c r="G1661" i="1"/>
  <c r="C1661" i="1"/>
  <c r="C1660" i="1"/>
  <c r="H1660" i="1" s="1"/>
  <c r="G1659" i="1"/>
  <c r="C1659" i="1"/>
  <c r="H1659" i="1" s="1"/>
  <c r="C1658" i="1"/>
  <c r="G1658" i="1" s="1"/>
  <c r="H1657" i="1"/>
  <c r="G1657" i="1"/>
  <c r="C1657" i="1"/>
  <c r="H1656" i="1"/>
  <c r="G1656" i="1"/>
  <c r="C1656" i="1"/>
  <c r="C1655" i="1"/>
  <c r="H1655" i="1" s="1"/>
  <c r="H1654" i="1"/>
  <c r="C1654" i="1"/>
  <c r="G1654" i="1" s="1"/>
  <c r="H1653" i="1"/>
  <c r="G1653" i="1"/>
  <c r="C1653" i="1"/>
  <c r="C1652" i="1"/>
  <c r="H1652" i="1" s="1"/>
  <c r="G1651" i="1"/>
  <c r="C1651" i="1"/>
  <c r="H1651" i="1" s="1"/>
  <c r="C1650" i="1"/>
  <c r="G1650" i="1" s="1"/>
  <c r="H1649" i="1"/>
  <c r="G1649" i="1"/>
  <c r="C1649" i="1"/>
  <c r="H1648" i="1"/>
  <c r="G1648" i="1"/>
  <c r="C1648" i="1"/>
  <c r="C1647" i="1"/>
  <c r="H1647" i="1" s="1"/>
  <c r="H1646" i="1"/>
  <c r="C1646" i="1"/>
  <c r="G1646" i="1" s="1"/>
  <c r="H1645" i="1"/>
  <c r="G1645" i="1"/>
  <c r="C1645" i="1"/>
  <c r="C1644" i="1"/>
  <c r="H1644" i="1" s="1"/>
  <c r="G1643" i="1"/>
  <c r="C1643" i="1"/>
  <c r="H1643" i="1" s="1"/>
  <c r="C1642" i="1"/>
  <c r="G1642" i="1" s="1"/>
  <c r="H1641" i="1"/>
  <c r="G1641" i="1"/>
  <c r="C1641" i="1"/>
  <c r="H1640" i="1"/>
  <c r="G1640" i="1"/>
  <c r="C1640" i="1"/>
  <c r="C1639" i="1"/>
  <c r="H1639" i="1" s="1"/>
  <c r="H1638" i="1"/>
  <c r="C1638" i="1"/>
  <c r="G1638" i="1" s="1"/>
  <c r="H1637" i="1"/>
  <c r="G1637" i="1"/>
  <c r="C1637" i="1"/>
  <c r="C1636" i="1"/>
  <c r="H1636" i="1" s="1"/>
  <c r="G1635" i="1"/>
  <c r="C1635" i="1"/>
  <c r="H1635" i="1" s="1"/>
  <c r="C1634" i="1"/>
  <c r="G1634" i="1" s="1"/>
  <c r="H1633" i="1"/>
  <c r="G1633" i="1"/>
  <c r="C1633" i="1"/>
  <c r="H1632" i="1"/>
  <c r="G1632" i="1"/>
  <c r="C1632" i="1"/>
  <c r="C1631" i="1"/>
  <c r="H1631" i="1" s="1"/>
  <c r="H1630" i="1"/>
  <c r="C1630" i="1"/>
  <c r="G1630" i="1" s="1"/>
  <c r="H1629" i="1"/>
  <c r="G1629" i="1"/>
  <c r="C1629" i="1"/>
  <c r="C1628" i="1"/>
  <c r="H1628" i="1" s="1"/>
  <c r="G1627" i="1"/>
  <c r="C1627" i="1"/>
  <c r="H1627" i="1" s="1"/>
  <c r="C1626" i="1"/>
  <c r="G1626" i="1" s="1"/>
  <c r="H1625" i="1"/>
  <c r="G1625" i="1"/>
  <c r="C1625" i="1"/>
  <c r="H1624" i="1"/>
  <c r="G1624" i="1"/>
  <c r="C1624" i="1"/>
  <c r="C1623" i="1"/>
  <c r="H1623" i="1" s="1"/>
  <c r="H1620" i="1"/>
  <c r="G1620" i="1"/>
  <c r="C1620" i="1"/>
  <c r="G1619" i="1"/>
  <c r="C1619" i="1"/>
  <c r="H1619" i="1" s="1"/>
  <c r="H1618" i="1"/>
  <c r="C1618" i="1"/>
  <c r="G1618" i="1" s="1"/>
  <c r="H1617" i="1"/>
  <c r="G1617" i="1"/>
  <c r="C1617" i="1"/>
  <c r="G1616" i="1"/>
  <c r="C1616" i="1"/>
  <c r="H1616" i="1" s="1"/>
  <c r="G1615" i="1"/>
  <c r="C1615" i="1"/>
  <c r="H1615" i="1" s="1"/>
  <c r="H1614" i="1"/>
  <c r="C1614" i="1"/>
  <c r="G1614" i="1" s="1"/>
  <c r="H1613" i="1"/>
  <c r="G1613" i="1"/>
  <c r="C1613" i="1"/>
  <c r="H1612" i="1"/>
  <c r="G1612" i="1"/>
  <c r="C1612" i="1"/>
  <c r="G1611" i="1"/>
  <c r="C1611" i="1"/>
  <c r="H1611" i="1" s="1"/>
  <c r="H1610" i="1"/>
  <c r="C1610" i="1"/>
  <c r="G1610" i="1" s="1"/>
  <c r="H1609" i="1"/>
  <c r="G1609" i="1"/>
  <c r="C1609" i="1"/>
  <c r="G1608" i="1"/>
  <c r="C1608" i="1"/>
  <c r="H1608" i="1" s="1"/>
  <c r="G1607" i="1"/>
  <c r="C1607" i="1"/>
  <c r="H1607" i="1" s="1"/>
  <c r="H1606" i="1"/>
  <c r="C1606" i="1"/>
  <c r="G1606" i="1" s="1"/>
  <c r="H1605" i="1"/>
  <c r="G1605" i="1"/>
  <c r="C1605" i="1"/>
  <c r="H1604" i="1"/>
  <c r="G1604" i="1"/>
  <c r="C1604" i="1"/>
  <c r="G1603" i="1"/>
  <c r="C1603" i="1"/>
  <c r="H1603" i="1" s="1"/>
  <c r="H1602" i="1"/>
  <c r="C1602" i="1"/>
  <c r="G1602" i="1" s="1"/>
  <c r="C1601" i="1"/>
  <c r="H1601" i="1" s="1"/>
  <c r="G1600" i="1"/>
  <c r="C1600" i="1"/>
  <c r="H1600" i="1" s="1"/>
  <c r="G1599" i="1"/>
  <c r="C1599" i="1"/>
  <c r="H1599" i="1" s="1"/>
  <c r="H1598" i="1"/>
  <c r="C1598" i="1"/>
  <c r="G1598" i="1" s="1"/>
  <c r="H1597" i="1"/>
  <c r="G1597" i="1"/>
  <c r="C1597" i="1"/>
  <c r="H1596" i="1"/>
  <c r="G1596" i="1"/>
  <c r="C1596" i="1"/>
  <c r="G1595" i="1"/>
  <c r="C1595" i="1"/>
  <c r="H1595" i="1" s="1"/>
  <c r="H1594" i="1"/>
  <c r="C1594" i="1"/>
  <c r="G1594" i="1" s="1"/>
  <c r="H1593" i="1"/>
  <c r="G1593" i="1"/>
  <c r="C1593" i="1"/>
  <c r="G1592" i="1"/>
  <c r="C1592" i="1"/>
  <c r="H1592" i="1" s="1"/>
  <c r="G1591" i="1"/>
  <c r="C1591" i="1"/>
  <c r="H1591" i="1" s="1"/>
  <c r="H1590" i="1"/>
  <c r="C1590" i="1"/>
  <c r="G1590" i="1" s="1"/>
  <c r="H1589" i="1"/>
  <c r="G1589" i="1"/>
  <c r="C1589" i="1"/>
  <c r="H1588" i="1"/>
  <c r="G1588" i="1"/>
  <c r="C1588" i="1"/>
  <c r="G1587" i="1"/>
  <c r="C1587" i="1"/>
  <c r="H1587" i="1" s="1"/>
  <c r="H1586" i="1"/>
  <c r="C1586" i="1"/>
  <c r="G1586" i="1" s="1"/>
  <c r="H1585" i="1"/>
  <c r="G1585" i="1"/>
  <c r="C1585" i="1"/>
  <c r="G1584" i="1"/>
  <c r="C1584" i="1"/>
  <c r="H1584" i="1" s="1"/>
  <c r="G1583" i="1"/>
  <c r="C1583" i="1"/>
  <c r="H1583" i="1" s="1"/>
  <c r="H1582" i="1"/>
  <c r="C1582" i="1"/>
  <c r="G1582" i="1" s="1"/>
  <c r="G1581" i="1"/>
  <c r="D1581" i="1"/>
  <c r="C1581" i="1"/>
  <c r="H1580" i="1"/>
  <c r="G1580" i="1"/>
  <c r="I1580" i="1" s="1"/>
  <c r="D1580" i="1"/>
  <c r="C1580" i="1"/>
  <c r="J1580" i="1" s="1"/>
  <c r="D1579" i="1"/>
  <c r="C1579" i="1"/>
  <c r="H1579" i="1" s="1"/>
  <c r="G1578" i="1"/>
  <c r="D1578" i="1"/>
  <c r="J1578" i="1" s="1"/>
  <c r="C1578" i="1"/>
  <c r="G1577" i="1"/>
  <c r="D1577" i="1"/>
  <c r="H1577" i="1" s="1"/>
  <c r="C1577" i="1"/>
  <c r="D1576" i="1"/>
  <c r="C1576" i="1"/>
  <c r="H1576" i="1" s="1"/>
  <c r="G1575" i="1"/>
  <c r="D1575" i="1"/>
  <c r="J1575" i="1" s="1"/>
  <c r="C1575" i="1"/>
  <c r="D1574" i="1"/>
  <c r="C1574" i="1"/>
  <c r="H1574" i="1" s="1"/>
  <c r="G1573" i="1"/>
  <c r="D1573" i="1"/>
  <c r="J1573" i="1" s="1"/>
  <c r="C1573" i="1"/>
  <c r="G1572" i="1"/>
  <c r="D1572" i="1"/>
  <c r="H1572" i="1" s="1"/>
  <c r="C1572" i="1"/>
  <c r="G1571" i="1"/>
  <c r="D1571" i="1"/>
  <c r="H1571" i="1" s="1"/>
  <c r="C1571" i="1"/>
  <c r="D1570" i="1"/>
  <c r="C1570" i="1"/>
  <c r="H1570" i="1" s="1"/>
  <c r="G1569" i="1"/>
  <c r="D1569" i="1"/>
  <c r="J1569" i="1" s="1"/>
  <c r="C1569" i="1"/>
  <c r="D1568" i="1"/>
  <c r="C1568" i="1"/>
  <c r="H1568" i="1" s="1"/>
  <c r="G1567" i="1"/>
  <c r="D1567" i="1"/>
  <c r="J1567" i="1" s="1"/>
  <c r="C1567" i="1"/>
  <c r="D1566" i="1"/>
  <c r="C1566" i="1"/>
  <c r="H1566" i="1" s="1"/>
  <c r="G1565" i="1"/>
  <c r="D1565" i="1"/>
  <c r="J1565" i="1" s="1"/>
  <c r="C1565" i="1"/>
  <c r="D1564" i="1"/>
  <c r="C1564" i="1"/>
  <c r="H1564" i="1" s="1"/>
  <c r="D1563" i="1"/>
  <c r="C1563" i="1"/>
  <c r="H1563" i="1" s="1"/>
  <c r="G1562" i="1"/>
  <c r="I1562" i="1" s="1"/>
  <c r="D1562" i="1"/>
  <c r="J1562" i="1" s="1"/>
  <c r="C1562" i="1"/>
  <c r="H1562" i="1" s="1"/>
  <c r="D1561" i="1"/>
  <c r="C1561" i="1"/>
  <c r="H1561" i="1" s="1"/>
  <c r="G1560" i="1"/>
  <c r="I1560" i="1" s="1"/>
  <c r="D1560" i="1"/>
  <c r="J1560" i="1" s="1"/>
  <c r="C1560" i="1"/>
  <c r="H1560" i="1" s="1"/>
  <c r="D1559" i="1"/>
  <c r="C1559" i="1"/>
  <c r="H1559" i="1" s="1"/>
  <c r="G1558" i="1"/>
  <c r="D1558" i="1"/>
  <c r="J1558" i="1" s="1"/>
  <c r="C1558" i="1"/>
  <c r="H1558" i="1" s="1"/>
  <c r="D1557" i="1"/>
  <c r="C1557" i="1"/>
  <c r="H1557" i="1" s="1"/>
  <c r="D1556" i="1"/>
  <c r="C1556" i="1"/>
  <c r="H1556" i="1" s="1"/>
  <c r="D1555" i="1"/>
  <c r="C1555" i="1"/>
  <c r="H1555" i="1" s="1"/>
  <c r="G1554" i="1"/>
  <c r="D1554" i="1"/>
  <c r="J1554" i="1" s="1"/>
  <c r="C1554" i="1"/>
  <c r="H1554" i="1" s="1"/>
  <c r="D1553" i="1"/>
  <c r="C1553" i="1"/>
  <c r="H1553" i="1" s="1"/>
  <c r="G1552" i="1"/>
  <c r="I1552" i="1" s="1"/>
  <c r="D1552" i="1"/>
  <c r="J1552" i="1" s="1"/>
  <c r="C1552" i="1"/>
  <c r="H1552" i="1" s="1"/>
  <c r="D1551" i="1"/>
  <c r="C1551" i="1"/>
  <c r="H1551" i="1" s="1"/>
  <c r="G1550" i="1"/>
  <c r="I1550" i="1" s="1"/>
  <c r="D1550" i="1"/>
  <c r="J1550" i="1" s="1"/>
  <c r="C1550" i="1"/>
  <c r="H1550" i="1" s="1"/>
  <c r="D1549" i="1"/>
  <c r="C1549" i="1"/>
  <c r="H1549" i="1" s="1"/>
  <c r="G1548" i="1"/>
  <c r="D1548" i="1"/>
  <c r="J1548" i="1" s="1"/>
  <c r="C1548" i="1"/>
  <c r="H1548" i="1" s="1"/>
  <c r="H1547" i="1"/>
  <c r="G1547" i="1"/>
  <c r="D1547" i="1"/>
  <c r="C1547" i="1"/>
  <c r="J1547" i="1" s="1"/>
  <c r="D1546" i="1"/>
  <c r="J1546" i="1" s="1"/>
  <c r="C1546" i="1"/>
  <c r="H1546" i="1" s="1"/>
  <c r="H1545" i="1"/>
  <c r="G1545" i="1"/>
  <c r="I1545" i="1" s="1"/>
  <c r="D1545" i="1"/>
  <c r="C1545" i="1"/>
  <c r="J1545" i="1" s="1"/>
  <c r="D1544" i="1"/>
  <c r="J1544" i="1" s="1"/>
  <c r="C1544" i="1"/>
  <c r="H1544" i="1" s="1"/>
  <c r="H1543" i="1"/>
  <c r="G1543" i="1"/>
  <c r="I1543" i="1" s="1"/>
  <c r="D1543" i="1"/>
  <c r="C1543" i="1"/>
  <c r="J1543" i="1" s="1"/>
  <c r="D1542" i="1"/>
  <c r="J1542" i="1" s="1"/>
  <c r="C1542" i="1"/>
  <c r="H1542" i="1" s="1"/>
  <c r="H1541" i="1"/>
  <c r="G1541" i="1"/>
  <c r="I1541" i="1" s="1"/>
  <c r="D1541" i="1"/>
  <c r="C1541" i="1"/>
  <c r="J1541" i="1" s="1"/>
  <c r="H1540" i="1"/>
  <c r="G1540" i="1"/>
  <c r="D1540" i="1"/>
  <c r="C1540" i="1"/>
  <c r="H1539" i="1"/>
  <c r="G1539" i="1"/>
  <c r="D1539" i="1"/>
  <c r="C1539" i="1"/>
  <c r="H1538" i="1"/>
  <c r="G1538" i="1"/>
  <c r="D1538"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D1372" i="1"/>
  <c r="G1372" i="1" s="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D1306" i="1"/>
  <c r="G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C1267" i="1"/>
  <c r="G1267" i="1" s="1"/>
  <c r="H1266" i="1"/>
  <c r="G1266" i="1"/>
  <c r="D1266" i="1"/>
  <c r="C1266" i="1"/>
  <c r="H1265" i="1"/>
  <c r="G1265" i="1"/>
  <c r="D1265" i="1"/>
  <c r="C1265" i="1"/>
  <c r="H1264" i="1"/>
  <c r="D1264" i="1"/>
  <c r="C1264" i="1"/>
  <c r="D1263" i="1"/>
  <c r="G1263" i="1" s="1"/>
  <c r="C1263" i="1"/>
  <c r="H1262" i="1"/>
  <c r="G1262" i="1"/>
  <c r="D1262" i="1"/>
  <c r="C1262" i="1"/>
  <c r="H1261" i="1"/>
  <c r="G1261" i="1"/>
  <c r="D1261" i="1"/>
  <c r="C1261"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G1167"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D641" i="1"/>
  <c r="C641" i="1"/>
  <c r="H641" i="1" s="1"/>
  <c r="D636" i="1"/>
  <c r="C636" i="1"/>
  <c r="H636" i="1" s="1"/>
  <c r="D635" i="1"/>
  <c r="C635" i="1"/>
  <c r="H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C247" i="1"/>
  <c r="H247" i="1" s="1"/>
  <c r="D246" i="1"/>
  <c r="C246" i="1"/>
  <c r="H246" i="1" s="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G133" i="1"/>
  <c r="D133" i="1"/>
  <c r="C133" i="1"/>
  <c r="H133" i="1" s="1"/>
  <c r="H132" i="1"/>
  <c r="G132" i="1"/>
  <c r="D132" i="1"/>
  <c r="C132" i="1"/>
  <c r="G131" i="1"/>
  <c r="D131" i="1"/>
  <c r="C131" i="1"/>
  <c r="H131" i="1" s="1"/>
  <c r="G130" i="1"/>
  <c r="D130" i="1"/>
  <c r="C130" i="1"/>
  <c r="H130" i="1" s="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1681" i="1" l="1"/>
  <c r="H1681" i="1" s="1"/>
  <c r="G1685" i="1"/>
  <c r="H1678" i="1"/>
  <c r="D45" i="8"/>
  <c r="G343" i="9" s="1"/>
  <c r="E343" i="9" s="1"/>
  <c r="H1686" i="1"/>
  <c r="G1601" i="1"/>
  <c r="G1251" i="1"/>
  <c r="E340" i="9"/>
  <c r="B340" i="9" s="1"/>
  <c r="E322" i="9"/>
  <c r="B322" i="9" s="1"/>
  <c r="E31" i="9"/>
  <c r="B31" i="9" s="1"/>
  <c r="E307" i="9"/>
  <c r="B307" i="9" s="1"/>
  <c r="E320" i="9"/>
  <c r="B320" i="9" s="1"/>
  <c r="E329" i="9"/>
  <c r="B329" i="9" s="1"/>
  <c r="E312" i="9"/>
  <c r="B312" i="9" s="1"/>
  <c r="E324" i="9"/>
  <c r="B324" i="9" s="1"/>
  <c r="E327" i="9"/>
  <c r="B327" i="9" s="1"/>
  <c r="H1372" i="1"/>
  <c r="H1260" i="1"/>
  <c r="D1260" i="1"/>
  <c r="G1260" i="1" s="1"/>
  <c r="H1263" i="1"/>
  <c r="E305" i="9"/>
  <c r="B305" i="9" s="1"/>
  <c r="G1264" i="1"/>
  <c r="G1259" i="1"/>
  <c r="H1259" i="1"/>
  <c r="E294" i="9"/>
  <c r="B294" i="9" s="1"/>
  <c r="G636" i="1"/>
  <c r="G635" i="1"/>
  <c r="G641" i="1"/>
  <c r="G246" i="1"/>
  <c r="G247" i="1"/>
  <c r="D230" i="4"/>
  <c r="C226" i="1" s="1"/>
  <c r="E36" i="9"/>
  <c r="B36" i="9" s="1"/>
  <c r="E326" i="9"/>
  <c r="B326" i="9" s="1"/>
  <c r="I1548" i="1"/>
  <c r="I1558" i="1"/>
  <c r="I1554" i="1"/>
  <c r="G1542" i="1"/>
  <c r="I1542" i="1" s="1"/>
  <c r="G1544" i="1"/>
  <c r="I1544" i="1" s="1"/>
  <c r="G1546" i="1"/>
  <c r="I1546" i="1" s="1"/>
  <c r="J1549" i="1"/>
  <c r="J1551" i="1"/>
  <c r="J1553" i="1"/>
  <c r="J1557" i="1"/>
  <c r="J1559" i="1"/>
  <c r="J1561" i="1"/>
  <c r="J1564" i="1"/>
  <c r="H1565" i="1"/>
  <c r="I1565" i="1" s="1"/>
  <c r="J1566" i="1"/>
  <c r="H1567" i="1"/>
  <c r="I1567" i="1" s="1"/>
  <c r="J1568" i="1"/>
  <c r="H1569" i="1"/>
  <c r="I1569" i="1" s="1"/>
  <c r="J1570" i="1"/>
  <c r="H1573" i="1"/>
  <c r="I1573" i="1" s="1"/>
  <c r="J1574" i="1"/>
  <c r="H1575" i="1"/>
  <c r="I1575" i="1" s="1"/>
  <c r="J1576" i="1"/>
  <c r="H1578" i="1"/>
  <c r="I1578" i="1" s="1"/>
  <c r="G1623" i="1"/>
  <c r="H1626" i="1"/>
  <c r="G1628" i="1"/>
  <c r="G1631" i="1"/>
  <c r="H1634" i="1"/>
  <c r="G1636" i="1"/>
  <c r="G1639" i="1"/>
  <c r="H1642" i="1"/>
  <c r="G1644" i="1"/>
  <c r="G1647" i="1"/>
  <c r="H1650" i="1"/>
  <c r="G1652" i="1"/>
  <c r="G1655" i="1"/>
  <c r="H1658" i="1"/>
  <c r="G1660" i="1"/>
  <c r="G1663" i="1"/>
  <c r="H1666" i="1"/>
  <c r="G1668" i="1"/>
  <c r="G1671" i="1"/>
  <c r="H1674" i="1"/>
  <c r="G1676" i="1"/>
  <c r="G1679" i="1"/>
  <c r="H1682" i="1"/>
  <c r="G1684" i="1"/>
  <c r="F536" i="4"/>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H1581" i="1"/>
  <c r="I1581" i="1" s="1"/>
  <c r="J1581" i="1"/>
  <c r="F202" i="4"/>
  <c r="F262" i="4"/>
  <c r="E7" i="5"/>
  <c r="H336" i="9"/>
  <c r="E177" i="5"/>
  <c r="H19" i="9" s="1"/>
  <c r="E19" i="9" s="1"/>
  <c r="B19" i="9" s="1"/>
  <c r="E69" i="5"/>
  <c r="J1579" i="1"/>
  <c r="E430" i="4"/>
  <c r="E535" i="4"/>
  <c r="D49" i="4"/>
  <c r="F135" i="4"/>
  <c r="G24" i="9"/>
  <c r="H24" i="9"/>
  <c r="F203" i="4"/>
  <c r="F263" i="4"/>
  <c r="D273" i="4"/>
  <c r="F322" i="4"/>
  <c r="F374" i="4"/>
  <c r="F426" i="4"/>
  <c r="F467" i="4"/>
  <c r="F537" i="4"/>
  <c r="D571" i="4"/>
  <c r="D535" i="4" s="1"/>
  <c r="F585" i="4"/>
  <c r="F607" i="4"/>
  <c r="D629" i="4"/>
  <c r="F136" i="5"/>
  <c r="G339" i="9"/>
  <c r="E339" i="9" s="1"/>
  <c r="B339" i="9" s="1"/>
  <c r="F219" i="5"/>
  <c r="E251" i="5"/>
  <c r="F5" i="6"/>
  <c r="E35" i="6"/>
  <c r="D44" i="8"/>
  <c r="D648" i="4"/>
  <c r="G315" i="9"/>
  <c r="G316" i="9"/>
  <c r="D147" i="5"/>
  <c r="F129" i="6"/>
  <c r="D43" i="4"/>
  <c r="D6" i="4" s="1"/>
  <c r="E82" i="4"/>
  <c r="D78" i="1" s="1"/>
  <c r="E106" i="4"/>
  <c r="D102" i="1" s="1"/>
  <c r="E140" i="4"/>
  <c r="D136" i="1" s="1"/>
  <c r="E152" i="4"/>
  <c r="E164" i="4"/>
  <c r="D160" i="1" s="1"/>
  <c r="D221" i="4"/>
  <c r="D308" i="4"/>
  <c r="E309" i="4"/>
  <c r="F309" i="4" s="1"/>
  <c r="D354" i="4"/>
  <c r="E361" i="4"/>
  <c r="D406" i="4"/>
  <c r="D360" i="4" s="1"/>
  <c r="D431" i="4"/>
  <c r="D479" i="4"/>
  <c r="D491" i="4"/>
  <c r="D597" i="4"/>
  <c r="D12" i="5"/>
  <c r="D70" i="5"/>
  <c r="H316" i="9"/>
  <c r="H315" i="9"/>
  <c r="D178" i="5"/>
  <c r="D203" i="5"/>
  <c r="F204" i="5"/>
  <c r="F255" i="5"/>
  <c r="F256" i="5"/>
  <c r="B346" i="9"/>
  <c r="E345" i="9"/>
  <c r="I10" i="3" s="1"/>
  <c r="E314" i="9"/>
  <c r="B314" i="9" s="1"/>
  <c r="F150" i="5"/>
  <c r="F197" i="5"/>
  <c r="F277" i="5"/>
  <c r="D274" i="5"/>
  <c r="D35" i="6"/>
  <c r="D141" i="6" s="1"/>
  <c r="F36" i="6"/>
  <c r="F94" i="6"/>
  <c r="F130"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9"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310" i="9"/>
  <c r="E310" i="9" s="1"/>
  <c r="B310" i="9" s="1"/>
  <c r="M228" i="9"/>
  <c r="G179" i="9"/>
  <c r="G178" i="9"/>
  <c r="E178" i="9" s="1"/>
  <c r="B178" i="9" s="1"/>
  <c r="G177" i="9"/>
  <c r="E177" i="9" s="1"/>
  <c r="B177" i="9" s="1"/>
  <c r="G176" i="9"/>
  <c r="E176" i="9" s="1"/>
  <c r="B176" i="9" s="1"/>
  <c r="G175" i="9"/>
  <c r="E175" i="9" s="1"/>
  <c r="B175" i="9" s="1"/>
  <c r="G174" i="9"/>
  <c r="E174" i="9" s="1"/>
  <c r="B174" i="9" s="1"/>
  <c r="I10" i="9"/>
  <c r="B323" i="9"/>
  <c r="B230" i="9"/>
  <c r="B231" i="9"/>
  <c r="B234" i="9"/>
  <c r="F260" i="9"/>
  <c r="B260" i="9" s="1"/>
  <c r="F292" i="9"/>
  <c r="B292" i="9" s="1"/>
  <c r="B319" i="9"/>
  <c r="E321" i="9"/>
  <c r="B321" i="9" s="1"/>
  <c r="F229" i="9"/>
  <c r="B229" i="9" s="1"/>
  <c r="F232" i="9"/>
  <c r="B232" i="9" s="1"/>
  <c r="F236" i="9"/>
  <c r="B236" i="9" s="1"/>
  <c r="F252" i="9"/>
  <c r="B252" i="9" s="1"/>
  <c r="B290" i="9"/>
  <c r="F298" i="9"/>
  <c r="E325" i="9"/>
  <c r="B325" i="9" s="1"/>
  <c r="G1681" i="1" l="1"/>
  <c r="I40" i="3"/>
  <c r="C1622" i="1"/>
  <c r="H226" i="1"/>
  <c r="G226" i="1"/>
  <c r="F230" i="4"/>
  <c r="H31" i="3"/>
  <c r="C1537" i="1"/>
  <c r="H17" i="3"/>
  <c r="D422" i="4"/>
  <c r="C2" i="1"/>
  <c r="F535" i="4"/>
  <c r="D640" i="4"/>
  <c r="C529" i="1"/>
  <c r="D418" i="4"/>
  <c r="C355" i="1"/>
  <c r="F228" i="9"/>
  <c r="B228" i="9" s="1"/>
  <c r="B343" i="9"/>
  <c r="F274" i="5"/>
  <c r="C1278" i="1"/>
  <c r="F491" i="4"/>
  <c r="C485" i="1"/>
  <c r="E360" i="4"/>
  <c r="D356" i="1"/>
  <c r="D417" i="4"/>
  <c r="C303" i="1"/>
  <c r="G136" i="1"/>
  <c r="H136" i="1"/>
  <c r="E316" i="9"/>
  <c r="B316" i="9" s="1"/>
  <c r="I28" i="3"/>
  <c r="D1431" i="1"/>
  <c r="I25" i="3"/>
  <c r="D1255" i="1"/>
  <c r="F629" i="4"/>
  <c r="C623" i="1"/>
  <c r="E640" i="4"/>
  <c r="D634" i="1" s="1"/>
  <c r="D529" i="1"/>
  <c r="I23" i="3"/>
  <c r="D1074" i="1"/>
  <c r="E176" i="5"/>
  <c r="D1180" i="1" s="1"/>
  <c r="I24" i="3"/>
  <c r="D1181" i="1"/>
  <c r="F106" i="4"/>
  <c r="E179" i="9"/>
  <c r="B179" i="9" s="1"/>
  <c r="E309" i="9"/>
  <c r="B309" i="9" s="1"/>
  <c r="G338" i="9"/>
  <c r="E338" i="9" s="1"/>
  <c r="B338" i="9" s="1"/>
  <c r="F203" i="5"/>
  <c r="C1207" i="1"/>
  <c r="D69" i="5"/>
  <c r="F70" i="5"/>
  <c r="C1075" i="1"/>
  <c r="F479" i="4"/>
  <c r="C473" i="1"/>
  <c r="F221" i="4"/>
  <c r="C217" i="1"/>
  <c r="H102" i="1"/>
  <c r="G102" i="1"/>
  <c r="E315" i="9"/>
  <c r="B315" i="9" s="1"/>
  <c r="F273" i="4"/>
  <c r="C269" i="1"/>
  <c r="E24" i="9"/>
  <c r="E639" i="4"/>
  <c r="D633" i="1" s="1"/>
  <c r="D424" i="1"/>
  <c r="F361" i="4"/>
  <c r="D152" i="4"/>
  <c r="F82" i="4"/>
  <c r="D251" i="5"/>
  <c r="G336" i="9"/>
  <c r="E336" i="9" s="1"/>
  <c r="B336" i="9" s="1"/>
  <c r="F178" i="5"/>
  <c r="D177" i="5"/>
  <c r="C1182" i="1"/>
  <c r="D7" i="5"/>
  <c r="F12" i="5"/>
  <c r="C1017" i="1"/>
  <c r="D430" i="4"/>
  <c r="F431" i="4"/>
  <c r="C425" i="1"/>
  <c r="F354" i="4"/>
  <c r="C349" i="1"/>
  <c r="H160" i="1"/>
  <c r="G160" i="1"/>
  <c r="H78" i="1"/>
  <c r="G78" i="1"/>
  <c r="E141" i="6"/>
  <c r="F648" i="4"/>
  <c r="C642" i="1"/>
  <c r="E6" i="4"/>
  <c r="F6" i="4" s="1"/>
  <c r="E6" i="5"/>
  <c r="I22" i="3"/>
  <c r="D1012" i="1"/>
  <c r="H28" i="3"/>
  <c r="F35" i="6"/>
  <c r="C1431" i="1"/>
  <c r="F597" i="4"/>
  <c r="C591" i="1"/>
  <c r="F406" i="4"/>
  <c r="C401" i="1"/>
  <c r="E308" i="4"/>
  <c r="F308" i="4" s="1"/>
  <c r="D304" i="1"/>
  <c r="E299" i="4"/>
  <c r="I18" i="3"/>
  <c r="D148" i="1"/>
  <c r="F43" i="4"/>
  <c r="C39" i="1"/>
  <c r="F147" i="5"/>
  <c r="C1152" i="1"/>
  <c r="K1481" i="9"/>
  <c r="G344" i="9"/>
  <c r="E344" i="9" s="1"/>
  <c r="B344" i="9" s="1"/>
  <c r="C1621" i="1"/>
  <c r="I39" i="3"/>
  <c r="G348" i="9"/>
  <c r="E348" i="9" s="1"/>
  <c r="F571" i="4"/>
  <c r="C565" i="1"/>
  <c r="F49" i="4"/>
  <c r="C45" i="1"/>
  <c r="F164" i="4"/>
  <c r="F140" i="4"/>
  <c r="G1622" i="1" l="1"/>
  <c r="H1622" i="1"/>
  <c r="G1621" i="1"/>
  <c r="H1621" i="1"/>
  <c r="H11" i="3"/>
  <c r="E418" i="4"/>
  <c r="D413" i="1" s="1"/>
  <c r="D355" i="1"/>
  <c r="H1431" i="1"/>
  <c r="G1431" i="1"/>
  <c r="G642" i="1"/>
  <c r="H642" i="1"/>
  <c r="D176" i="5"/>
  <c r="H24" i="3"/>
  <c r="F177" i="5"/>
  <c r="C1181" i="1"/>
  <c r="H355" i="1"/>
  <c r="G355" i="1"/>
  <c r="F640" i="4"/>
  <c r="C634" i="1"/>
  <c r="H39" i="1"/>
  <c r="G39" i="1"/>
  <c r="E301" i="4"/>
  <c r="D297" i="1" s="1"/>
  <c r="E423" i="4"/>
  <c r="D295" i="1"/>
  <c r="G425" i="1"/>
  <c r="H425" i="1"/>
  <c r="F152" i="4"/>
  <c r="H18" i="3"/>
  <c r="D299" i="4"/>
  <c r="C148" i="1"/>
  <c r="B24" i="9"/>
  <c r="G473" i="1"/>
  <c r="H473" i="1"/>
  <c r="H23" i="3"/>
  <c r="F69" i="5"/>
  <c r="C1074" i="1"/>
  <c r="G485" i="1"/>
  <c r="H485" i="1"/>
  <c r="F360" i="4"/>
  <c r="H1017" i="1"/>
  <c r="G1017" i="1"/>
  <c r="E347" i="9"/>
  <c r="B348" i="9"/>
  <c r="G591" i="1"/>
  <c r="H591" i="1"/>
  <c r="I31" i="3"/>
  <c r="D1537" i="1"/>
  <c r="H1537" i="1" s="1"/>
  <c r="F7" i="5"/>
  <c r="H22" i="3"/>
  <c r="D6" i="5"/>
  <c r="C1012" i="1"/>
  <c r="H269" i="1"/>
  <c r="G269" i="1"/>
  <c r="H1207" i="1"/>
  <c r="G1207" i="1"/>
  <c r="F417" i="4"/>
  <c r="C412" i="1"/>
  <c r="E342" i="9"/>
  <c r="F418" i="4"/>
  <c r="C413" i="1"/>
  <c r="G2" i="1"/>
  <c r="G565" i="1"/>
  <c r="H565" i="1"/>
  <c r="G401" i="1"/>
  <c r="H401" i="1"/>
  <c r="H45" i="1"/>
  <c r="G45" i="1"/>
  <c r="G304" i="1"/>
  <c r="H304" i="1"/>
  <c r="H299" i="9"/>
  <c r="D1011" i="1"/>
  <c r="H1152" i="1"/>
  <c r="G1152" i="1"/>
  <c r="E417" i="4"/>
  <c r="D412" i="1" s="1"/>
  <c r="D303" i="1"/>
  <c r="G303" i="1" s="1"/>
  <c r="E422" i="4"/>
  <c r="E300" i="4"/>
  <c r="D296" i="1" s="1"/>
  <c r="I17" i="3"/>
  <c r="D2" i="1"/>
  <c r="G349" i="1"/>
  <c r="H349" i="1"/>
  <c r="D639" i="4"/>
  <c r="F430" i="4"/>
  <c r="C424" i="1"/>
  <c r="G1182" i="1"/>
  <c r="H1182" i="1"/>
  <c r="F251" i="5"/>
  <c r="H25" i="3"/>
  <c r="C1255" i="1"/>
  <c r="H217" i="1"/>
  <c r="G217" i="1"/>
  <c r="H1075" i="1"/>
  <c r="G1075" i="1"/>
  <c r="G623" i="1"/>
  <c r="H623" i="1"/>
  <c r="H356" i="1"/>
  <c r="G356" i="1"/>
  <c r="H1278" i="1"/>
  <c r="G1278" i="1"/>
  <c r="G529" i="1"/>
  <c r="H529" i="1"/>
  <c r="D643" i="4"/>
  <c r="F422" i="4"/>
  <c r="C417" i="1"/>
  <c r="F141" i="6"/>
  <c r="H413" i="1" l="1"/>
  <c r="G413" i="1"/>
  <c r="E644" i="4"/>
  <c r="E425" i="4"/>
  <c r="D420" i="1" s="1"/>
  <c r="D418" i="1"/>
  <c r="H20" i="9"/>
  <c r="G634" i="1"/>
  <c r="H634" i="1"/>
  <c r="H303" i="1"/>
  <c r="H9" i="3"/>
  <c r="H417" i="1"/>
  <c r="G1255" i="1"/>
  <c r="H1255" i="1"/>
  <c r="H1012" i="1"/>
  <c r="G1012" i="1"/>
  <c r="G1537" i="1"/>
  <c r="H148" i="1"/>
  <c r="G148" i="1"/>
  <c r="F176" i="5"/>
  <c r="C1180" i="1"/>
  <c r="N3" i="9"/>
  <c r="I11" i="3"/>
  <c r="C637" i="1"/>
  <c r="F639" i="4"/>
  <c r="C633" i="1"/>
  <c r="G424" i="1"/>
  <c r="H424" i="1"/>
  <c r="E643" i="4"/>
  <c r="E424" i="4"/>
  <c r="D419" i="1" s="1"/>
  <c r="D417" i="1"/>
  <c r="G417" i="1" s="1"/>
  <c r="H2" i="1"/>
  <c r="G306" i="9"/>
  <c r="E306" i="9" s="1"/>
  <c r="B306" i="9" s="1"/>
  <c r="G299" i="9"/>
  <c r="E299" i="9" s="1"/>
  <c r="F6" i="5"/>
  <c r="C1011" i="1"/>
  <c r="G1074" i="1"/>
  <c r="H1074" i="1"/>
  <c r="D301" i="4"/>
  <c r="F299" i="4"/>
  <c r="D423" i="4"/>
  <c r="C295" i="1"/>
  <c r="D300" i="4"/>
  <c r="G1181" i="1"/>
  <c r="H1181" i="1"/>
  <c r="G412" i="1"/>
  <c r="H412" i="1"/>
  <c r="E645" i="4" l="1"/>
  <c r="D637" i="1"/>
  <c r="E646" i="4"/>
  <c r="D638" i="1"/>
  <c r="D425" i="4"/>
  <c r="F423" i="4"/>
  <c r="D644" i="4"/>
  <c r="C418" i="1"/>
  <c r="G20" i="9"/>
  <c r="E20" i="9" s="1"/>
  <c r="B20" i="9" s="1"/>
  <c r="D424" i="4"/>
  <c r="H637" i="1"/>
  <c r="G637" i="1"/>
  <c r="K3" i="9"/>
  <c r="I9" i="3"/>
  <c r="G295" i="1"/>
  <c r="H295" i="1"/>
  <c r="H8" i="3"/>
  <c r="H1011" i="1"/>
  <c r="G1011" i="1"/>
  <c r="F300" i="4"/>
  <c r="C296" i="1"/>
  <c r="F301" i="4"/>
  <c r="C297" i="1"/>
  <c r="F643" i="4"/>
  <c r="G1180" i="1"/>
  <c r="H1180" i="1"/>
  <c r="B299" i="9"/>
  <c r="G633" i="1"/>
  <c r="H633" i="1"/>
  <c r="G297" i="1" l="1"/>
  <c r="H297" i="1"/>
  <c r="G418" i="1"/>
  <c r="H418" i="1"/>
  <c r="G296" i="1"/>
  <c r="H296" i="1"/>
  <c r="D646" i="4"/>
  <c r="F644" i="4"/>
  <c r="C638" i="1"/>
  <c r="D645" i="4"/>
  <c r="E650" i="4"/>
  <c r="D640" i="1"/>
  <c r="F424" i="4"/>
  <c r="C419" i="1"/>
  <c r="M3" i="9"/>
  <c r="F425" i="4"/>
  <c r="C420" i="1"/>
  <c r="E649" i="4"/>
  <c r="D639" i="1"/>
  <c r="H334" i="9" l="1"/>
  <c r="G334" i="9"/>
  <c r="I20" i="3"/>
  <c r="D644" i="1"/>
  <c r="D650" i="4"/>
  <c r="F646" i="4"/>
  <c r="C640" i="1"/>
  <c r="I19" i="3"/>
  <c r="D643" i="1"/>
  <c r="G420" i="1"/>
  <c r="H420" i="1"/>
  <c r="G419" i="1"/>
  <c r="H419" i="1"/>
  <c r="F645" i="4"/>
  <c r="D649" i="4"/>
  <c r="C639" i="1"/>
  <c r="G297" i="9"/>
  <c r="E297" i="9" s="1"/>
  <c r="B297" i="9" s="1"/>
  <c r="G638" i="1"/>
  <c r="H638" i="1"/>
  <c r="E334" i="9" l="1"/>
  <c r="B334" i="9" s="1"/>
  <c r="G639" i="1"/>
  <c r="H639" i="1"/>
  <c r="H19" i="3"/>
  <c r="F649" i="4"/>
  <c r="C643" i="1"/>
  <c r="G640" i="1"/>
  <c r="H640" i="1"/>
  <c r="E298" i="9"/>
  <c r="I8" i="3" s="1"/>
  <c r="H20" i="3"/>
  <c r="F650" i="4"/>
  <c r="C644" i="1"/>
  <c r="G644" i="1" l="1"/>
  <c r="H644" i="1"/>
  <c r="H7" i="3"/>
  <c r="G643" i="1"/>
  <c r="H643" i="1"/>
  <c r="J3" i="9" l="1"/>
  <c r="G295" i="9" l="1"/>
  <c r="E295" i="9" s="1"/>
  <c r="H295" i="9"/>
  <c r="L293" i="9"/>
  <c r="F293" i="9" s="1"/>
  <c r="H18" i="9"/>
  <c r="G18" i="9"/>
  <c r="G17" i="9"/>
  <c r="K9" i="9"/>
  <c r="L15" i="9"/>
  <c r="G21" i="9"/>
  <c r="I8" i="9"/>
  <c r="M15" i="9"/>
  <c r="I5" i="9"/>
  <c r="K11" i="9"/>
  <c r="J17" i="9"/>
  <c r="J5" i="9"/>
  <c r="L16" i="9"/>
  <c r="K8" i="9"/>
  <c r="K5" i="9"/>
  <c r="J10" i="9"/>
  <c r="M16" i="9"/>
  <c r="G22" i="9"/>
  <c r="K10" i="9"/>
  <c r="G16" i="9"/>
  <c r="H21" i="9"/>
  <c r="K7" i="9"/>
  <c r="J12" i="9"/>
  <c r="I6" i="9"/>
  <c r="K12" i="9"/>
  <c r="J13" i="9"/>
  <c r="J9" i="9"/>
  <c r="H15" i="9"/>
  <c r="I13" i="9"/>
  <c r="J6" i="9"/>
  <c r="I11" i="9"/>
  <c r="H17" i="9"/>
  <c r="K6" i="9"/>
  <c r="J11" i="9"/>
  <c r="I17" i="9"/>
  <c r="H22" i="9"/>
  <c r="J8" i="9"/>
  <c r="G15" i="9"/>
  <c r="I7" i="9"/>
  <c r="K13" i="9"/>
  <c r="J7" i="9"/>
  <c r="I12" i="9"/>
  <c r="I9" i="9"/>
  <c r="E9" i="9" s="1"/>
  <c r="B9" i="9" s="1"/>
  <c r="H16" i="9"/>
  <c r="E15" i="9" l="1"/>
  <c r="E13" i="9"/>
  <c r="B13" i="9" s="1"/>
  <c r="E5" i="9"/>
  <c r="F15" i="9"/>
  <c r="E6" i="9"/>
  <c r="B6" i="9" s="1"/>
  <c r="E16" i="9"/>
  <c r="E10" i="9"/>
  <c r="B10" i="9" s="1"/>
  <c r="B293" i="9"/>
  <c r="F23" i="9"/>
  <c r="F16" i="9"/>
  <c r="F14" i="9" s="1"/>
  <c r="E7" i="9"/>
  <c r="B7" i="9" s="1"/>
  <c r="E11" i="9"/>
  <c r="B11" i="9" s="1"/>
  <c r="E8" i="9"/>
  <c r="B8" i="9" s="1"/>
  <c r="E17" i="9"/>
  <c r="B17" i="9" s="1"/>
  <c r="B5" i="9"/>
  <c r="E12" i="9"/>
  <c r="B12" i="9" s="1"/>
  <c r="B15" i="9"/>
  <c r="E22" i="9"/>
  <c r="B22" i="9" s="1"/>
  <c r="E21" i="9"/>
  <c r="B21" i="9" s="1"/>
  <c r="E18" i="9"/>
  <c r="B18" i="9" s="1"/>
  <c r="B295" i="9"/>
  <c r="E23" i="9"/>
  <c r="I7" i="3" s="1"/>
  <c r="F3" i="9" l="1"/>
  <c r="E14" i="9"/>
  <c r="I13" i="3" s="1"/>
  <c r="E4" i="9"/>
  <c r="B16" i="9"/>
  <c r="E3" i="9" l="1"/>
</calcChain>
</file>

<file path=xl/sharedStrings.xml><?xml version="1.0" encoding="utf-8"?>
<sst xmlns="http://schemas.openxmlformats.org/spreadsheetml/2006/main" count="4733" uniqueCount="3656">
  <si>
    <t>Obveznik:</t>
  </si>
  <si>
    <t>28508 - GRAD NOVALJA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</si>
  <si>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</si>
  <si>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</si>
  <si>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</si>
  <si>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</si>
  <si>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</si>
  <si>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</si>
  <si>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</si>
  <si>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</si>
  <si>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</si>
  <si>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</si>
  <si>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</si>
  <si>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</si>
  <si>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</si>
  <si>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</si>
  <si>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</si>
  <si>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</si>
  <si>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</si>
  <si>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</si>
  <si>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</si>
  <si>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</si>
  <si>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</si>
  <si>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</si>
  <si>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</si>
  <si>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</si>
  <si>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</si>
  <si>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</si>
  <si>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</si>
  <si>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</si>
  <si>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</si>
  <si>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</si>
  <si>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</si>
  <si>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</si>
  <si>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</si>
  <si>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</si>
  <si>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</si>
  <si>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</si>
  <si>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</si>
  <si>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</si>
  <si>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</si>
  <si>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</si>
  <si>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</si>
  <si>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</si>
  <si>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</si>
  <si>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</si>
  <si>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</si>
  <si>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</si>
  <si>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</si>
  <si>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</si>
  <si>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</si>
  <si>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</si>
  <si>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</si>
  <si>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</si>
  <si>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</si>
  <si>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</si>
  <si>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</si>
  <si>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</si>
  <si>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</si>
  <si>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</si>
  <si>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</si>
  <si>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</si>
  <si>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</si>
  <si>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</si>
  <si>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</si>
  <si>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</si>
  <si>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</si>
  <si>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</si>
  <si>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</si>
  <si>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</si>
  <si>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</si>
  <si>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</si>
  <si>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</si>
  <si>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</si>
  <si>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</si>
  <si>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</si>
  <si>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</si>
  <si>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</si>
  <si>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</si>
  <si>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</si>
  <si>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</si>
  <si>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</si>
  <si>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</si>
  <si>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</si>
  <si>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</si>
  <si>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</si>
  <si>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</si>
  <si>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</si>
  <si>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</si>
  <si>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</si>
  <si>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</si>
  <si>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</si>
  <si>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</si>
  <si>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</si>
  <si>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</si>
  <si>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</si>
  <si>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</si>
  <si>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</si>
  <si>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</si>
  <si>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</si>
  <si>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</si>
  <si>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</si>
  <si>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</si>
  <si>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</si>
  <si>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</si>
  <si>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</si>
  <si>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</si>
  <si>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</si>
  <si>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</si>
  <si>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</si>
  <si>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</si>
  <si>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</si>
  <si>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</si>
  <si>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</si>
  <si>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</si>
  <si>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</si>
  <si>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</si>
  <si>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</si>
  <si>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</si>
  <si>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</si>
  <si>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</si>
  <si>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</si>
  <si>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</si>
  <si>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</si>
  <si>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</si>
  <si>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</si>
  <si>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</si>
  <si>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</si>
  <si>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</si>
  <si>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</si>
  <si>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</si>
  <si>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</si>
  <si>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</si>
  <si>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</si>
  <si>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</si>
  <si>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</si>
  <si>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</si>
  <si>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</si>
  <si>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</si>
  <si>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</si>
  <si>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</si>
  <si>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</si>
  <si>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</si>
  <si>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</si>
  <si>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</si>
  <si>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</si>
  <si>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</si>
  <si>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</si>
  <si>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</si>
  <si>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</si>
  <si>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</si>
  <si>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</si>
  <si>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</si>
  <si>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</si>
  <si>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</si>
  <si>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</si>
  <si>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</si>
  <si>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</si>
  <si>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</si>
  <si>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</si>
  <si>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</si>
  <si>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</si>
  <si>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</si>
  <si>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</si>
  <si>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</si>
  <si>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</si>
  <si>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</si>
  <si>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</si>
  <si>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</si>
  <si>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</si>
  <si>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</si>
  <si>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</si>
  <si>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</si>
  <si>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</si>
  <si>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</si>
  <si>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</si>
  <si>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</si>
  <si>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</si>
  <si>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</si>
  <si>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</si>
  <si>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</si>
  <si>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</si>
  <si>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</si>
  <si>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</si>
  <si>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</si>
  <si>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</si>
  <si>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</si>
  <si>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</si>
  <si>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</si>
  <si>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</si>
  <si>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</si>
  <si>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</si>
  <si>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</si>
  <si>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</si>
  <si>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</si>
  <si>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</si>
  <si>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</si>
  <si>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</si>
  <si>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</si>
  <si>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</si>
  <si>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</si>
  <si>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</si>
  <si>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</si>
  <si>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</si>
  <si>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</si>
  <si>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</si>
  <si>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</si>
  <si>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</si>
  <si>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</si>
  <si>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</si>
  <si>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</si>
  <si>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</si>
  <si>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</si>
  <si>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</si>
  <si>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</si>
  <si>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</si>
  <si>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</si>
  <si>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</si>
  <si>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</si>
  <si>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</si>
  <si>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</si>
  <si>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</si>
  <si>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</si>
  <si>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</si>
  <si>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</si>
  <si>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</si>
  <si>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</si>
  <si>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</si>
  <si>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</si>
  <si>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</si>
  <si>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</si>
  <si>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</si>
  <si>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</si>
  <si>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</si>
  <si>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</si>
  <si>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</si>
  <si>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</si>
  <si>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</si>
  <si>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</si>
  <si>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</si>
  <si>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</si>
  <si>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</si>
  <si>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</si>
  <si>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</si>
  <si>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</si>
  <si>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</si>
  <si>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</si>
  <si>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</si>
  <si>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</si>
  <si>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</si>
  <si>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</si>
  <si>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</si>
  <si>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</si>
  <si>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</si>
  <si>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</si>
  <si>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</si>
  <si>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</si>
  <si>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</si>
  <si>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</si>
  <si>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</si>
  <si>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</si>
  <si>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</si>
  <si>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</si>
  <si>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</si>
  <si>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</si>
  <si>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</si>
  <si>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</si>
  <si>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</si>
  <si>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</si>
  <si>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</si>
  <si>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</si>
  <si>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</si>
  <si>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</si>
  <si>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</si>
  <si>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</si>
  <si>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</si>
  <si>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</si>
  <si>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</si>
  <si>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</si>
  <si>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</si>
  <si>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</si>
  <si>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</si>
  <si>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</si>
  <si>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</si>
  <si>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</si>
  <si>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</si>
  <si>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</si>
  <si>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</si>
  <si>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</si>
  <si>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</si>
  <si>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</si>
  <si>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</si>
  <si>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</si>
  <si>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</si>
  <si>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</si>
  <si>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</si>
  <si>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</si>
  <si>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</si>
  <si>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</si>
  <si>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</si>
  <si>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</si>
  <si>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</si>
  <si>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</si>
  <si>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</si>
  <si>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</si>
  <si>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</si>
  <si>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</si>
  <si>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</si>
  <si>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</si>
  <si>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</si>
  <si>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</si>
  <si>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</si>
  <si>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</si>
  <si>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</si>
  <si>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</si>
  <si>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</si>
  <si>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</si>
  <si>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</si>
  <si>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</si>
  <si>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</si>
  <si>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</si>
  <si>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</si>
  <si>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</si>
  <si>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</si>
  <si>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</si>
  <si>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</si>
  <si>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</si>
  <si>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</si>
  <si>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</si>
  <si>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</si>
  <si>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</si>
  <si>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</si>
  <si>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</si>
  <si>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</si>
  <si>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</si>
  <si>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</si>
  <si>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</si>
  <si>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</si>
  <si>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</si>
  <si>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</si>
  <si>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</si>
  <si>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</si>
  <si>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</si>
  <si>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</si>
  <si>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</si>
  <si>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</si>
  <si>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</si>
  <si>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</si>
  <si>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</si>
  <si>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</si>
  <si>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</si>
  <si>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</si>
  <si>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</si>
  <si>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</si>
  <si>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</si>
  <si>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</si>
  <si>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</si>
  <si>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</si>
  <si>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</si>
  <si>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</si>
  <si>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</si>
  <si>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</si>
  <si>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</si>
  <si>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</si>
  <si>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</si>
  <si>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</si>
  <si>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</si>
  <si>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</si>
  <si>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</si>
  <si>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</si>
  <si>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</si>
  <si>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</si>
  <si>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</si>
  <si>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</si>
  <si>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</si>
  <si>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</si>
  <si>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</si>
  <si>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</si>
  <si>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</si>
  <si>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</si>
  <si>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</si>
  <si>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</si>
  <si>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</si>
  <si>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</si>
  <si>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</si>
  <si>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</si>
  <si>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</si>
  <si>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</si>
  <si>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</si>
  <si>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</si>
  <si>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</si>
  <si>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</si>
  <si>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</si>
  <si>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</si>
  <si>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</si>
  <si>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</si>
  <si>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</si>
  <si>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</si>
  <si>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</si>
  <si>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</si>
  <si>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</si>
  <si>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</si>
  <si>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</si>
  <si>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</si>
  <si>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</si>
  <si>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</si>
  <si>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</si>
  <si>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</si>
  <si>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</si>
  <si>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</si>
  <si>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</si>
  <si>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</si>
  <si>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</si>
  <si>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</si>
  <si>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</si>
  <si>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</si>
  <si>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</si>
  <si>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</si>
  <si>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</si>
  <si>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</si>
  <si>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</si>
  <si>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</si>
  <si>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</si>
  <si>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</si>
  <si>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</si>
  <si>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</si>
  <si>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</si>
  <si>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</si>
  <si>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</si>
  <si>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</si>
  <si>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</si>
  <si>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</si>
  <si>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</si>
  <si>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</si>
  <si>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</si>
  <si>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</si>
  <si>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</si>
  <si>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</si>
  <si>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</si>
  <si>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</si>
  <si>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</si>
  <si>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</si>
  <si>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</si>
  <si>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</si>
  <si>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</si>
  <si>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</si>
  <si>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</si>
  <si>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</si>
  <si>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</si>
  <si>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</si>
  <si>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</si>
  <si>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</si>
  <si>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</si>
  <si>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</si>
  <si>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</si>
  <si>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</si>
  <si>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</si>
  <si>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</si>
  <si>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</si>
  <si>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</si>
  <si>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</si>
  <si>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</si>
  <si>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</si>
  <si>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</si>
  <si>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</si>
  <si>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</si>
  <si>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</si>
  <si>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</si>
  <si>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</si>
  <si>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</si>
  <si>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</si>
  <si>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</si>
  <si>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</si>
  <si>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</si>
  <si>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</si>
  <si>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</si>
  <si>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</si>
  <si>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</si>
  <si>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</si>
  <si>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</si>
  <si>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</si>
  <si>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</si>
  <si>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</si>
  <si>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</si>
  <si>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</si>
  <si>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</si>
  <si>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</si>
  <si>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</si>
  <si>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</si>
  <si>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</si>
  <si>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</si>
  <si>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</si>
  <si>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</si>
  <si>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</si>
  <si>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</si>
  <si>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</si>
  <si>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</si>
  <si>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</si>
  <si>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</si>
  <si>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</si>
  <si>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</si>
  <si>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</si>
  <si>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</si>
  <si>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</si>
  <si>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</si>
  <si>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</si>
  <si>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</si>
  <si>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</si>
  <si>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</si>
  <si>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</si>
  <si>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</si>
  <si>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</si>
  <si>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</si>
  <si>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</si>
  <si>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</si>
  <si>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</si>
  <si>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</si>
  <si>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</si>
  <si>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</si>
  <si>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</si>
  <si>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</si>
  <si>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</si>
  <si>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</si>
  <si>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</si>
  <si>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</si>
  <si>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</si>
  <si>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</si>
  <si>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</si>
  <si>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</si>
  <si>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</si>
  <si>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</si>
  <si>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</si>
  <si>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</si>
  <si>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</si>
  <si>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</si>
  <si>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</si>
  <si>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</si>
  <si>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</si>
  <si>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</si>
  <si>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</si>
  <si>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</si>
  <si>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</si>
  <si>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</si>
  <si>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</si>
  <si>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</si>
  <si>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</si>
  <si>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</si>
  <si>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</si>
  <si>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</si>
  <si>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</si>
  <si>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</si>
  <si>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</si>
  <si>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</si>
  <si>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</si>
  <si>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</si>
  <si>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</si>
  <si>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</si>
  <si>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</si>
  <si>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</si>
  <si>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</si>
  <si>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</si>
  <si>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</si>
  <si>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</si>
  <si>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</si>
  <si>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</si>
  <si>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</si>
  <si>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</si>
  <si>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</si>
  <si>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</si>
  <si>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</si>
  <si>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</si>
  <si>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</si>
  <si>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</si>
  <si>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</si>
  <si>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</si>
  <si>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</si>
  <si>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</si>
  <si>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</si>
  <si>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</si>
  <si>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</si>
  <si>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</si>
  <si>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</si>
  <si>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</si>
  <si>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</si>
  <si>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</si>
  <si>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</si>
  <si>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</si>
  <si>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</si>
  <si>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</si>
  <si>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</si>
  <si>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</si>
  <si>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</si>
  <si>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</si>
  <si>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</si>
  <si>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</si>
  <si>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</si>
  <si>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</si>
  <si>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</si>
  <si>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</si>
  <si>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</si>
  <si>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</si>
  <si>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</si>
  <si>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</si>
  <si>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</si>
  <si>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</si>
  <si>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</si>
  <si>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</si>
  <si>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</si>
  <si>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</si>
  <si>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</si>
  <si>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</si>
  <si>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</si>
  <si>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</si>
  <si>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</si>
  <si>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</si>
  <si>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</si>
  <si>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</si>
  <si>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</si>
  <si>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</si>
  <si>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</si>
  <si>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</si>
  <si>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</si>
  <si>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</si>
  <si>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</si>
  <si>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</si>
  <si>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</si>
  <si>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</si>
  <si>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</si>
  <si>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</si>
  <si>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</si>
  <si>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</si>
  <si>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</si>
  <si>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</si>
  <si>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</si>
  <si>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</si>
  <si>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</si>
  <si>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</si>
  <si>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</si>
  <si>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</si>
  <si>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</si>
  <si>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</si>
  <si>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</si>
  <si>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</si>
  <si>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</si>
  <si>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</si>
  <si>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</si>
  <si>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</si>
  <si>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</si>
  <si>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</si>
  <si>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</si>
  <si>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</si>
  <si>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</si>
  <si>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</si>
  <si>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</si>
  <si>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</si>
  <si>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</si>
  <si>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</si>
  <si>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</si>
  <si>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</si>
  <si>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</si>
  <si>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</si>
  <si>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</si>
  <si>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</si>
  <si>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</si>
  <si>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</si>
  <si>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</si>
  <si>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</si>
  <si>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</si>
  <si>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</si>
  <si>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</si>
  <si>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</si>
  <si>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</si>
  <si>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</si>
  <si>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</si>
  <si>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</si>
  <si>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</si>
  <si>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</si>
  <si>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</si>
  <si>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</si>
  <si>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</si>
  <si>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</si>
  <si>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</si>
  <si>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</si>
  <si>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</si>
  <si>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</si>
  <si>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</si>
  <si>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</si>
  <si>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</si>
  <si>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</si>
  <si>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</si>
  <si>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</si>
  <si>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</si>
  <si>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</si>
  <si>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</si>
  <si>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</si>
  <si>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</si>
  <si>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</si>
  <si>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</si>
  <si>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</si>
  <si>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</si>
  <si>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</si>
  <si>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</si>
  <si>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</si>
  <si>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</si>
  <si>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</si>
  <si>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</si>
  <si>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</si>
  <si>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</si>
  <si>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</si>
  <si>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</si>
  <si>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</si>
  <si>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</si>
  <si>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</si>
  <si>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</si>
  <si>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</si>
  <si>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</si>
  <si>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</si>
  <si>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</si>
  <si>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</si>
  <si>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</si>
  <si>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</si>
  <si>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</si>
  <si>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</si>
  <si>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</si>
  <si>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</si>
  <si>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</si>
  <si>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</si>
  <si>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</si>
  <si>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</si>
  <si>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</si>
  <si>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</si>
  <si>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</si>
  <si>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</si>
  <si>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</si>
  <si>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</si>
  <si>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</si>
  <si>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</si>
  <si>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</si>
  <si>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</si>
  <si>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</si>
  <si>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</si>
  <si>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</si>
  <si>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</si>
  <si>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</si>
  <si>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</si>
  <si>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</si>
  <si>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</si>
  <si>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</si>
  <si>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</si>
  <si>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</si>
  <si>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</si>
  <si>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</si>
  <si>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</si>
  <si>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</si>
  <si>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</si>
  <si>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</si>
  <si>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</si>
  <si>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</si>
  <si>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</si>
  <si>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</si>
  <si>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</si>
  <si>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</si>
  <si>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</si>
  <si>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</si>
  <si>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</si>
  <si>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</si>
  <si>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</si>
  <si>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</si>
  <si>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</si>
  <si>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</si>
  <si>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</si>
  <si>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</si>
  <si>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</si>
  <si>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</si>
  <si>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</si>
  <si>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</si>
  <si>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</si>
  <si>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</si>
  <si>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</si>
  <si>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</si>
  <si>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</si>
  <si>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</si>
  <si>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</si>
  <si>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</si>
  <si>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</si>
  <si>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</si>
  <si>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</si>
  <si>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</si>
  <si>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</si>
  <si>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</si>
  <si>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</si>
  <si>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</si>
  <si>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</si>
  <si>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</si>
  <si>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</si>
  <si>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</si>
  <si>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</si>
  <si>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</si>
  <si>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</si>
  <si>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</si>
  <si>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</si>
  <si>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</si>
  <si>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</si>
  <si>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</si>
  <si>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</si>
  <si>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</si>
  <si>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</si>
  <si>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</si>
  <si>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</si>
  <si>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</si>
  <si>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</si>
  <si>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</si>
  <si>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</si>
  <si>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</si>
  <si>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</si>
  <si>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</si>
  <si>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</si>
  <si>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</si>
  <si>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</si>
  <si>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</si>
  <si>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</si>
  <si>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</si>
  <si>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</si>
  <si>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</si>
  <si>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</si>
  <si>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</si>
  <si>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</si>
  <si>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</si>
  <si>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</si>
  <si>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</si>
  <si>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</si>
  <si>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</si>
  <si>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</si>
  <si>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</si>
  <si>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</si>
  <si>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</si>
  <si>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</si>
  <si>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</si>
  <si>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</si>
  <si>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</si>
  <si>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</si>
  <si>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</si>
  <si>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</si>
  <si>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</si>
  <si>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</si>
  <si>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</si>
  <si>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</si>
  <si>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</si>
  <si>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</si>
  <si>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</si>
  <si>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</si>
  <si>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</si>
  <si>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</si>
  <si>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</si>
  <si>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</si>
  <si>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</si>
  <si>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</si>
  <si>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</si>
  <si>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</si>
  <si>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</si>
  <si>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</si>
  <si>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</si>
  <si>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</si>
  <si>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</si>
  <si>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</si>
  <si>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</si>
  <si>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</si>
  <si>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</si>
  <si>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</si>
  <si>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</si>
  <si>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</si>
  <si>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</si>
  <si>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</si>
  <si>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</si>
  <si>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</si>
  <si>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</si>
  <si>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</si>
  <si>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</si>
  <si>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</si>
  <si>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</si>
  <si>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</si>
  <si>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</si>
  <si>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</si>
  <si>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</si>
  <si>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</si>
  <si>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</si>
  <si>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</si>
  <si>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</si>
  <si>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</si>
  <si>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</si>
  <si>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</si>
  <si>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</si>
  <si>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</si>
  <si>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</si>
  <si>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</si>
  <si>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</si>
  <si>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</si>
  <si>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</si>
  <si>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</si>
  <si>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</si>
  <si>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</si>
  <si>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</si>
  <si>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</si>
  <si>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</si>
  <si>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</si>
  <si>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</si>
  <si>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</si>
  <si>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</si>
  <si>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</si>
  <si>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</si>
  <si>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</si>
  <si>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</si>
  <si>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</si>
  <si>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</si>
  <si>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</si>
  <si>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</si>
  <si>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</si>
  <si>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</si>
  <si>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</si>
  <si>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</si>
  <si>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</si>
  <si>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</si>
  <si>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</si>
  <si>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</si>
  <si>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</si>
  <si>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</si>
  <si>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</si>
  <si>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</si>
  <si>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</si>
  <si>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</si>
  <si>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</si>
  <si>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</si>
  <si>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</si>
  <si>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</si>
  <si>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</si>
  <si>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</si>
  <si>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</si>
  <si>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</si>
  <si>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</si>
  <si>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</si>
  <si>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</si>
  <si>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</si>
  <si>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</si>
  <si>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</si>
  <si>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</si>
  <si>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</si>
  <si>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</si>
  <si>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</si>
  <si>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</si>
  <si>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</si>
  <si>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</si>
  <si>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</si>
  <si>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</si>
  <si>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</si>
  <si>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</si>
  <si>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</si>
  <si>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</si>
  <si>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</si>
  <si>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</si>
  <si>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</si>
  <si>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</si>
  <si>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</si>
  <si>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</si>
  <si>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</si>
  <si>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</si>
  <si>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</si>
  <si>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</si>
  <si>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</si>
  <si>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</si>
  <si>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</si>
  <si>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</si>
  <si>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</si>
  <si>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</si>
  <si>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</si>
  <si>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</si>
  <si>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</si>
  <si>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</si>
  <si>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</si>
  <si>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</si>
  <si>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</si>
  <si>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</si>
  <si>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</si>
  <si>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</si>
  <si>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</si>
  <si>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</si>
  <si>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</si>
  <si>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</si>
  <si>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</si>
  <si>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</si>
  <si>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</si>
  <si>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</si>
  <si>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</si>
  <si>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</si>
  <si>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</si>
  <si>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</si>
  <si>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</si>
  <si>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</si>
  <si>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</si>
  <si>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</si>
  <si>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</si>
  <si>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</si>
  <si>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</si>
  <si>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</si>
  <si>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</si>
  <si>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</si>
  <si>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</si>
  <si>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</si>
  <si>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</si>
  <si>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</si>
  <si>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</si>
  <si>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</si>
  <si>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</si>
  <si>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</si>
  <si>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</si>
  <si>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</si>
  <si>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</si>
  <si>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</si>
  <si>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</si>
  <si>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</si>
  <si>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</si>
  <si>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</si>
  <si>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</si>
  <si>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</si>
  <si>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</si>
  <si>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</si>
  <si>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</si>
  <si>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</si>
  <si>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</si>
  <si>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</si>
  <si>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</si>
  <si>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</si>
  <si>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</si>
  <si>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</si>
  <si>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</si>
  <si>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</si>
  <si>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</si>
  <si>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</si>
  <si>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</si>
  <si>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</si>
  <si>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</si>
  <si>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</si>
  <si>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</si>
  <si>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</si>
  <si>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</si>
  <si>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</si>
  <si>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</si>
  <si>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</si>
  <si>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</si>
  <si>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</si>
  <si>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</si>
  <si>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</si>
  <si>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</si>
  <si>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</si>
  <si>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</si>
  <si>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</si>
  <si>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</si>
  <si>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</si>
  <si>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</si>
  <si>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</si>
  <si>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</si>
  <si>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</si>
  <si>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</si>
  <si>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</si>
  <si>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</si>
  <si>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</si>
  <si>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</si>
  <si>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</si>
  <si>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</si>
  <si>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</si>
  <si>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</si>
  <si>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</si>
  <si>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</si>
  <si>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</si>
  <si>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</si>
  <si>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</si>
  <si>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</si>
  <si>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</si>
  <si>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</si>
  <si>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</si>
  <si>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</si>
  <si>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</si>
  <si>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</si>
  <si>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</si>
  <si>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</si>
  <si>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</si>
  <si>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</si>
  <si>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</si>
  <si>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</si>
  <si>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</si>
  <si>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</si>
  <si>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</si>
  <si>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</si>
  <si>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</si>
  <si>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</si>
  <si>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</si>
  <si>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</si>
  <si>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</si>
  <si>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</si>
  <si>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</si>
  <si>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</si>
  <si>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</si>
  <si>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</si>
  <si>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</si>
  <si>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</si>
  <si>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</si>
  <si>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</si>
  <si>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</si>
  <si>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</si>
  <si>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</si>
  <si>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</si>
  <si>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</si>
  <si>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</si>
  <si>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</si>
  <si>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</si>
  <si>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</si>
  <si>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</si>
  <si>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</si>
  <si>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</si>
  <si>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</si>
  <si>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</si>
  <si>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</si>
  <si>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</si>
  <si>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</si>
  <si>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</si>
  <si>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</si>
  <si>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</si>
  <si>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</si>
  <si>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</si>
  <si>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</si>
  <si>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</si>
  <si>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</si>
  <si>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</si>
  <si>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</si>
  <si>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</si>
  <si>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</si>
  <si>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</si>
  <si>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</si>
  <si>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</si>
  <si>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</si>
  <si>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</si>
  <si>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</si>
  <si>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</si>
  <si>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</si>
  <si>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</si>
  <si>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</si>
  <si>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</si>
  <si>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</si>
  <si>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</si>
  <si>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</si>
  <si>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</si>
  <si>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</si>
  <si>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</si>
  <si>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</si>
  <si>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</si>
  <si>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</si>
  <si>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</si>
  <si>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</si>
  <si>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</si>
  <si>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</si>
  <si>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</si>
  <si>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</si>
  <si>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</si>
  <si>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</si>
  <si>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</si>
  <si>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</si>
  <si>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</si>
  <si>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</si>
  <si>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</si>
  <si>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</si>
  <si>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</si>
  <si>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</si>
  <si>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</si>
  <si>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</si>
  <si>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</si>
  <si>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</si>
  <si>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</si>
  <si>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</si>
  <si>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</si>
  <si>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</si>
  <si>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</si>
  <si>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</si>
  <si>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</si>
  <si>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</si>
  <si>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</si>
  <si>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</si>
  <si>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</si>
  <si>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</si>
  <si>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</si>
  <si>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</si>
  <si>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</si>
  <si>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</si>
  <si>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</si>
  <si>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</si>
  <si>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</si>
  <si>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</si>
  <si>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</si>
  <si>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</si>
  <si>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</si>
  <si>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</si>
  <si>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</si>
  <si>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</si>
  <si>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</si>
  <si>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</si>
  <si>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</si>
  <si>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</si>
  <si>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</si>
  <si>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</si>
  <si>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</si>
  <si>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</si>
  <si>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</si>
  <si>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</si>
  <si>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</si>
  <si>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</si>
  <si>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</si>
  <si>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</si>
  <si>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</si>
  <si>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</si>
  <si>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</si>
  <si>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</si>
  <si>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</si>
  <si>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</si>
  <si>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</si>
  <si>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</si>
  <si>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</si>
  <si>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</si>
  <si>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</si>
  <si>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</si>
  <si>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</si>
  <si>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</si>
  <si>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</si>
  <si>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</si>
  <si>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</si>
  <si>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</si>
  <si>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</si>
  <si>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</si>
  <si>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</si>
  <si>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</si>
  <si>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</si>
  <si>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</si>
  <si>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</si>
  <si>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</si>
  <si>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</si>
  <si>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</si>
  <si>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</si>
  <si>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</si>
  <si>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</si>
  <si>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</si>
  <si>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</si>
  <si>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</si>
  <si>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</si>
  <si>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</si>
  <si>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</si>
  <si>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</si>
  <si>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</si>
  <si>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</si>
  <si>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</si>
  <si>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</si>
  <si>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</si>
  <si>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</si>
  <si>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</si>
  <si>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</si>
  <si>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</si>
  <si>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</si>
  <si>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</si>
  <si>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</si>
  <si>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</si>
  <si>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</si>
  <si>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</si>
  <si>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</si>
  <si>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</si>
  <si>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</si>
  <si>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</si>
  <si>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</si>
  <si>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</si>
  <si>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</si>
  <si>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</si>
  <si>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</si>
  <si>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</si>
  <si>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</si>
  <si>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</si>
  <si>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</si>
  <si>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</si>
  <si>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</si>
  <si>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</si>
  <si>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</si>
  <si>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</si>
  <si>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</si>
  <si>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</si>
  <si>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</si>
  <si>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</si>
  <si>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</si>
  <si>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</si>
  <si>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</si>
  <si>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</si>
  <si>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</si>
  <si>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</si>
  <si>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</si>
  <si>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</si>
  <si>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</si>
  <si>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</si>
  <si>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</si>
  <si>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</si>
  <si>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</si>
  <si>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</si>
  <si>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</si>
  <si>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</si>
  <si>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</si>
  <si>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</si>
  <si>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</si>
  <si>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</si>
  <si>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</si>
  <si>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</si>
  <si>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</si>
  <si>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</si>
  <si>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</si>
  <si>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</si>
  <si>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</si>
  <si>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</si>
  <si>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</si>
  <si>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</si>
  <si>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</si>
  <si>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</si>
  <si>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</si>
  <si>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</si>
  <si>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</si>
  <si>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</si>
  <si>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</si>
  <si>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</si>
  <si>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</si>
  <si>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</si>
  <si>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</si>
  <si>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</si>
  <si>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</si>
  <si>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</si>
  <si>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</si>
  <si>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</si>
  <si>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</si>
  <si>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</si>
  <si>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</si>
  <si>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</si>
  <si>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</si>
  <si>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</si>
  <si>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</si>
  <si>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</si>
  <si>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</si>
  <si>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</si>
  <si>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</si>
  <si>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</si>
  <si>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</si>
  <si>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</si>
  <si>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</si>
  <si>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</si>
  <si>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</si>
  <si>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</si>
  <si>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</si>
  <si>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</si>
  <si>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</si>
  <si>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</si>
  <si>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</si>
  <si>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</si>
  <si>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</si>
  <si>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</si>
  <si>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</si>
  <si>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</si>
  <si>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</si>
  <si>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</si>
  <si>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</si>
  <si>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</si>
  <si>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</si>
  <si>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</si>
  <si>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</si>
  <si>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</si>
  <si>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</si>
  <si>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</si>
  <si>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</si>
  <si>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</si>
  <si>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</si>
  <si>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</si>
  <si>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</si>
  <si>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</si>
  <si>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</si>
  <si>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</si>
  <si>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</si>
  <si>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</si>
  <si>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</si>
  <si>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</si>
  <si>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</si>
  <si>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</si>
  <si>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</si>
  <si>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</si>
  <si>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</si>
  <si>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</si>
  <si>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</si>
  <si>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</si>
  <si>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</si>
  <si>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</si>
  <si>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</si>
  <si>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</si>
  <si>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</si>
  <si>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</si>
  <si>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</si>
  <si>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</si>
  <si>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</si>
  <si>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</si>
  <si>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</si>
  <si>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</si>
  <si>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</si>
  <si>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</si>
  <si>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</si>
  <si>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</si>
  <si>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</si>
  <si>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</si>
  <si>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</si>
  <si>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</si>
  <si>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</si>
  <si>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</si>
  <si>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</si>
  <si>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</si>
  <si>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</si>
  <si>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</si>
  <si>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</si>
  <si>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</si>
  <si>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</si>
  <si>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</si>
  <si>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</si>
  <si>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</si>
  <si>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</si>
  <si>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</si>
  <si>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</si>
  <si>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</si>
  <si>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</si>
  <si>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</si>
  <si>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</si>
  <si>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</si>
  <si>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</si>
  <si>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</si>
  <si>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</si>
  <si>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</si>
  <si>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</si>
  <si>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</si>
  <si>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</si>
  <si>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</si>
  <si>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</si>
  <si>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</si>
  <si>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</si>
  <si>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</si>
  <si>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</si>
  <si>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</si>
  <si>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</si>
  <si>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</si>
  <si>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</si>
  <si>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</si>
  <si>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</si>
  <si>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</si>
  <si>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</si>
  <si>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</si>
  <si>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</si>
  <si>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</si>
  <si>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</si>
  <si>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</si>
  <si>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</si>
  <si>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</si>
  <si>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</si>
  <si>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</si>
  <si>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</si>
  <si>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</si>
  <si>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</si>
  <si>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</si>
  <si>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</si>
  <si>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</si>
  <si>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</si>
  <si>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</si>
  <si>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</si>
  <si>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</si>
  <si>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</si>
  <si>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</si>
  <si>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</si>
  <si>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</si>
  <si>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</si>
  <si>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</si>
  <si>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</si>
  <si>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</si>
  <si>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</si>
  <si>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</si>
  <si>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</si>
  <si>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</si>
  <si>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</si>
  <si>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</si>
  <si>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</si>
  <si>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</si>
  <si>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</si>
  <si>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</si>
  <si>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</si>
  <si>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</si>
  <si>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</si>
  <si>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</si>
  <si>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</si>
  <si>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</si>
  <si>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</si>
  <si>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</si>
  <si>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</si>
  <si>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</si>
  <si>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</si>
  <si>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</si>
  <si>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</si>
  <si>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</si>
  <si>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</si>
  <si>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</si>
  <si>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</si>
  <si>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</si>
  <si>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</si>
  <si>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</si>
  <si>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</si>
  <si>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</si>
  <si>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</si>
  <si>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</si>
  <si>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</si>
  <si>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</si>
  <si>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</si>
  <si>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</si>
  <si>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</si>
  <si>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</si>
  <si>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</si>
  <si>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</si>
  <si>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</si>
  <si>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</si>
  <si>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</si>
  <si>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</si>
  <si>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</si>
  <si>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</si>
  <si>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</si>
  <si>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</si>
  <si>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</si>
  <si>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</si>
  <si>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</si>
  <si>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</si>
  <si>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</si>
  <si>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</si>
  <si>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</si>
  <si>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</si>
  <si>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</si>
  <si>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</si>
  <si>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</si>
  <si>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</si>
  <si>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</si>
  <si>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</si>
  <si>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</si>
  <si>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</si>
  <si>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</si>
  <si>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</si>
  <si>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</si>
  <si>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</si>
  <si>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</si>
  <si>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</si>
  <si>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</si>
  <si>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</si>
  <si>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</si>
  <si>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</si>
  <si>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</si>
  <si>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</si>
  <si>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</si>
  <si>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</si>
  <si>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</si>
  <si>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</si>
  <si>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</si>
  <si>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</si>
  <si>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</si>
  <si>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</si>
  <si>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</si>
  <si>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</si>
  <si>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</si>
  <si>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</si>
  <si>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</si>
  <si>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</si>
  <si>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</si>
  <si>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</si>
  <si>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</si>
  <si>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</si>
  <si>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</si>
  <si>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</si>
  <si>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</si>
  <si>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</si>
  <si>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</si>
  <si>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</si>
  <si>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</si>
  <si>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</si>
  <si>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</si>
  <si>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</si>
  <si>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</si>
  <si>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</si>
  <si>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</si>
  <si>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</si>
  <si>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</si>
  <si>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</si>
  <si>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</si>
  <si>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</si>
  <si>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</si>
  <si>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</si>
  <si>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</si>
  <si>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</si>
  <si>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</si>
  <si>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</si>
  <si>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</si>
  <si>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</si>
  <si>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</si>
  <si>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</si>
  <si>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</si>
  <si>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</si>
  <si>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</si>
  <si>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</si>
  <si>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</si>
  <si>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</si>
  <si>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</si>
  <si>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</si>
  <si>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</si>
  <si>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</si>
  <si>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</si>
  <si>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</si>
  <si>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</si>
  <si>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</si>
  <si>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</si>
  <si>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</si>
  <si>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</si>
  <si>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</si>
  <si>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</si>
  <si>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</si>
  <si>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</si>
  <si>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</si>
  <si>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</si>
  <si>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</si>
  <si>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</si>
  <si>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</si>
  <si>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</si>
  <si>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</si>
  <si>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</si>
  <si>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</si>
  <si>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</si>
  <si>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</si>
  <si>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</si>
  <si>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</si>
  <si>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</si>
  <si>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</si>
  <si>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</si>
  <si>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</si>
  <si>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</si>
  <si>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</si>
  <si>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</si>
  <si>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</si>
  <si>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</si>
  <si>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</si>
  <si>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</si>
  <si>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</si>
  <si>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</si>
  <si>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</si>
  <si>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</si>
  <si>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</si>
  <si>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</si>
  <si>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</si>
  <si>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</si>
  <si>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</si>
  <si>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</si>
  <si>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</si>
  <si>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</si>
  <si>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</si>
  <si>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</si>
  <si>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</si>
  <si>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</si>
  <si>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</si>
  <si>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</si>
  <si>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</si>
  <si>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</si>
  <si>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</si>
  <si>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</si>
  <si>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</si>
  <si>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</si>
  <si>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</si>
  <si>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</si>
  <si>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</si>
  <si>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</si>
  <si>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</si>
  <si>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</si>
  <si>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</si>
  <si>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</si>
  <si>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</si>
  <si>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</si>
  <si>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</si>
  <si>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</si>
  <si>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</si>
  <si>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</si>
  <si>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</si>
  <si>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</si>
  <si>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</si>
  <si>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</si>
  <si>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</si>
  <si>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</si>
  <si>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</si>
  <si>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</si>
  <si>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</si>
  <si>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</si>
  <si>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</si>
  <si>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</si>
  <si>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</si>
  <si>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</si>
  <si>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</si>
  <si>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</si>
  <si>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</si>
  <si>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</si>
  <si>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</si>
  <si>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</si>
  <si>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</si>
  <si>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</si>
  <si>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</si>
  <si>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</si>
  <si>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</si>
  <si>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</si>
  <si>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</si>
  <si>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</si>
  <si>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</si>
  <si>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</si>
  <si>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</si>
  <si>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</si>
  <si>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</si>
  <si>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</si>
  <si>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</si>
  <si>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</si>
  <si>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</si>
  <si>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</si>
  <si>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</si>
  <si>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</si>
  <si>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</si>
  <si>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</si>
  <si>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</si>
  <si>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</si>
  <si>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</si>
  <si>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</si>
  <si>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</si>
  <si>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</si>
  <si>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</si>
  <si>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</si>
  <si>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</si>
  <si>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</si>
  <si>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</si>
  <si>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</si>
  <si>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</si>
  <si>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</si>
  <si>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</si>
  <si>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</si>
  <si>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</si>
  <si>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</si>
  <si>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</si>
  <si>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</si>
  <si>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</si>
  <si>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</si>
  <si>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</si>
  <si>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</si>
  <si>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</si>
  <si>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</si>
  <si>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</si>
  <si>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</si>
  <si>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</si>
  <si>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</si>
  <si>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</si>
  <si>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</si>
  <si>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</si>
  <si>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</si>
  <si>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</si>
  <si>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</si>
  <si>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</si>
  <si>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</si>
  <si>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</si>
  <si>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</si>
  <si>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</si>
  <si>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</si>
  <si>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</si>
  <si>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</si>
  <si>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</si>
  <si>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</si>
  <si>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</si>
  <si>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</si>
  <si>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</si>
  <si>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</si>
  <si>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</si>
  <si>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</si>
  <si>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</si>
  <si>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</si>
  <si>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</si>
  <si>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</si>
  <si>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</si>
  <si>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</si>
  <si>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</si>
  <si>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</si>
  <si>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</si>
  <si>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</si>
  <si>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</si>
  <si>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</si>
  <si>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</si>
  <si>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</si>
  <si>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</si>
  <si>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</si>
  <si>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</si>
  <si>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</si>
  <si>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</si>
  <si>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</si>
  <si>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</si>
  <si>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</si>
  <si>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</si>
  <si>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</si>
  <si>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</si>
  <si>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</si>
  <si>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</si>
  <si>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</si>
  <si>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</si>
  <si>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</si>
  <si>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</si>
  <si>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</si>
  <si>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</si>
  <si>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</si>
  <si>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</si>
  <si>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</si>
  <si>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</si>
  <si>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</si>
  <si>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</si>
  <si>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</si>
  <si>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</si>
  <si>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</si>
  <si>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</si>
  <si>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</si>
  <si>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</si>
  <si>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</si>
  <si>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</si>
  <si>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</si>
  <si>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</si>
  <si>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</si>
  <si>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</si>
  <si>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</si>
  <si>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</si>
  <si>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</si>
  <si>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</si>
  <si>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</si>
  <si>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</si>
  <si>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</si>
  <si>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</si>
  <si>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</si>
  <si>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</si>
  <si>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</si>
  <si>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</si>
  <si>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</si>
  <si>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</si>
  <si>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</si>
  <si>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</si>
  <si>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</si>
  <si>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</si>
  <si>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</si>
  <si>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</si>
  <si>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</si>
  <si>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</si>
  <si>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</si>
  <si>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</si>
  <si>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</si>
  <si>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</si>
  <si>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</si>
  <si>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</si>
  <si>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</si>
  <si>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</si>
  <si>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</si>
  <si>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</si>
  <si>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</si>
  <si>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</si>
  <si>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</si>
  <si>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</si>
  <si>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</si>
  <si>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</si>
  <si>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</si>
  <si>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</si>
  <si>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</si>
  <si>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</si>
  <si>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</si>
  <si>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</si>
  <si>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</si>
  <si>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</si>
  <si>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</si>
  <si>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</si>
  <si>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</si>
  <si>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</si>
  <si>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</si>
  <si>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</si>
  <si>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</si>
  <si>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</si>
  <si>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</si>
  <si>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</si>
  <si>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</si>
  <si>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</si>
  <si>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</si>
  <si>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</si>
  <si>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</si>
  <si>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</si>
  <si>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</si>
  <si>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</si>
  <si>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</si>
  <si>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</si>
  <si>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</si>
  <si>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</si>
  <si>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</si>
  <si>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</si>
  <si>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</si>
  <si>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</si>
  <si>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</si>
  <si>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</si>
  <si>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</si>
  <si>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</si>
  <si>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</si>
  <si>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</si>
  <si>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</si>
  <si>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</si>
  <si>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</si>
  <si>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</si>
  <si>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</si>
  <si>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</si>
  <si>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</si>
  <si>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</si>
  <si>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</si>
  <si>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</si>
  <si>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</si>
  <si>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</si>
  <si>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</si>
  <si>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</si>
  <si>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</si>
  <si>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</si>
  <si>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</si>
  <si>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</si>
  <si>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</si>
  <si>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</si>
  <si>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</si>
  <si>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</si>
  <si>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</si>
  <si>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</si>
  <si>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</si>
  <si>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</si>
  <si>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</si>
  <si>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</si>
  <si>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</si>
  <si>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</si>
  <si>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</si>
  <si>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</si>
  <si>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</si>
  <si>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</si>
  <si>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</si>
  <si>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</si>
  <si>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</si>
  <si>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</si>
  <si>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</si>
  <si>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</si>
  <si>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</si>
  <si>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</si>
  <si>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</si>
  <si>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</si>
  <si>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</si>
  <si>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</si>
  <si>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</si>
  <si>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</si>
  <si>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</si>
  <si>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</si>
  <si>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</si>
  <si>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</si>
  <si>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</si>
  <si>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</si>
  <si>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</si>
  <si>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</si>
  <si>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</si>
  <si>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</si>
  <si>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</si>
  <si>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</si>
  <si>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</si>
  <si>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</si>
  <si>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</si>
  <si>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</si>
  <si>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</si>
  <si>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</si>
  <si>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</si>
  <si>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NOVALJA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</si>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</sst>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13355241.070000002</v>
      </c>
      <c r="D2" s="7">
        <f>'PR-RAS'!E6</f>
        <v>14020026.950000001</v>
      </c>
      <c r="E2" s="7">
        <v>0</v>
      </c>
      <c r="F2" s="7">
        <v>0</v>
      </c>
      <c r="G2" s="8">
        <f t="shared" ref="G2:G274" si="0">(B2/1000)*(C2*1+D2*2)</f>
        <v>41395.29497000001</v>
      </c>
      <c r="H2" s="8">
        <f t="shared" ref="H2:H274" si="1">ABS(C2-ROUND(C2,0))+ABS(D2-ROUND(D2,0))</f>
        <v>0.12000000104308128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7072375.4100000001</v>
      </c>
      <c r="D3" s="2">
        <f>'PR-RAS'!E7</f>
        <v>8347120.1600000001</v>
      </c>
      <c r="E3" s="2">
        <v>0</v>
      </c>
      <c r="F3" s="2">
        <v>0</v>
      </c>
      <c r="G3" s="3">
        <f t="shared" si="0"/>
        <v>47533.231460000003</v>
      </c>
      <c r="H3" s="3">
        <f t="shared" si="1"/>
        <v>0.57000000029802322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3020250.41</v>
      </c>
      <c r="D4" s="2">
        <f>'PR-RAS'!E8</f>
        <v>4040539.46</v>
      </c>
      <c r="E4" s="2">
        <v>0</v>
      </c>
      <c r="F4" s="2">
        <v>0</v>
      </c>
      <c r="G4" s="3">
        <f t="shared" si="0"/>
        <v>33303.987990000001</v>
      </c>
      <c r="H4" s="3">
        <f t="shared" si="1"/>
        <v>0.87000000011175871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1796262.68</v>
      </c>
      <c r="D5" s="2">
        <f>'PR-RAS'!E9</f>
        <v>2191999.4300000002</v>
      </c>
      <c r="E5" s="2">
        <v>0</v>
      </c>
      <c r="F5" s="2">
        <v>0</v>
      </c>
      <c r="G5" s="3">
        <f t="shared" si="0"/>
        <v>24721.046160000002</v>
      </c>
      <c r="H5" s="3">
        <f t="shared" si="1"/>
        <v>0.75000000023283064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193823.56</v>
      </c>
      <c r="D6" s="2">
        <f>'PR-RAS'!E10</f>
        <v>219853.69</v>
      </c>
      <c r="E6" s="2">
        <v>0</v>
      </c>
      <c r="F6" s="2">
        <v>0</v>
      </c>
      <c r="G6" s="3">
        <f t="shared" si="0"/>
        <v>3167.6546999999996</v>
      </c>
      <c r="H6" s="3">
        <f t="shared" si="1"/>
        <v>0.75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744870.37</v>
      </c>
      <c r="D7" s="2">
        <f>'PR-RAS'!E11</f>
        <v>1318145.06</v>
      </c>
      <c r="E7" s="2">
        <v>0</v>
      </c>
      <c r="F7" s="2">
        <v>0</v>
      </c>
      <c r="G7" s="3">
        <f t="shared" si="0"/>
        <v>20286.962940000001</v>
      </c>
      <c r="H7" s="3">
        <f t="shared" si="1"/>
        <v>0.43000000005122274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134058.44</v>
      </c>
      <c r="D8" s="2">
        <f>'PR-RAS'!E12</f>
        <v>358108.99</v>
      </c>
      <c r="E8" s="2">
        <v>0</v>
      </c>
      <c r="F8" s="2">
        <v>0</v>
      </c>
      <c r="G8" s="3">
        <f t="shared" si="0"/>
        <v>5951.9349399999992</v>
      </c>
      <c r="H8" s="3">
        <f t="shared" si="1"/>
        <v>0.45000000001164153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244785.71</v>
      </c>
      <c r="D9" s="2">
        <f>'PR-RAS'!E13</f>
        <v>263605.28000000003</v>
      </c>
      <c r="E9" s="2">
        <v>0</v>
      </c>
      <c r="F9" s="2">
        <v>0</v>
      </c>
      <c r="G9" s="3">
        <f t="shared" si="0"/>
        <v>6175.9701599999999</v>
      </c>
      <c r="H9" s="3">
        <f t="shared" si="1"/>
        <v>0.57000000003608875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99447.49</v>
      </c>
      <c r="D10" s="2">
        <f>'PR-RAS'!E14</f>
        <v>0</v>
      </c>
      <c r="E10" s="2">
        <v>0</v>
      </c>
      <c r="F10" s="2">
        <v>0</v>
      </c>
      <c r="G10" s="3">
        <f t="shared" si="0"/>
        <v>895.02741000000003</v>
      </c>
      <c r="H10" s="3">
        <f t="shared" si="1"/>
        <v>0.49000000000523869</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192997.84</v>
      </c>
      <c r="D11" s="2">
        <f>'PR-RAS'!E15</f>
        <v>311172.99</v>
      </c>
      <c r="E11" s="2">
        <v>0</v>
      </c>
      <c r="F11" s="2">
        <v>0</v>
      </c>
      <c r="G11" s="3">
        <f t="shared" si="0"/>
        <v>8153.4381999999996</v>
      </c>
      <c r="H11" s="3">
        <f t="shared" si="1"/>
        <v>0.17000000001280569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3534672.2800000003</v>
      </c>
      <c r="D19" s="2">
        <f>'PR-RAS'!E23</f>
        <v>3775307.84</v>
      </c>
      <c r="E19" s="2">
        <v>0</v>
      </c>
      <c r="F19" s="2">
        <v>0</v>
      </c>
      <c r="G19" s="3">
        <f t="shared" si="0"/>
        <v>199535.18328</v>
      </c>
      <c r="H19" s="3">
        <f t="shared" si="1"/>
        <v>0.44000000040978193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1955689.34</v>
      </c>
      <c r="D20" s="2">
        <f>'PR-RAS'!E24</f>
        <v>1967987.64</v>
      </c>
      <c r="E20" s="2">
        <v>0</v>
      </c>
      <c r="F20" s="2">
        <v>0</v>
      </c>
      <c r="G20" s="3">
        <f t="shared" si="0"/>
        <v>111941.62778</v>
      </c>
      <c r="H20" s="3">
        <f t="shared" si="1"/>
        <v>0.70000000018626451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1578982.94</v>
      </c>
      <c r="D23" s="2">
        <f>'PR-RAS'!E27</f>
        <v>1807320.2</v>
      </c>
      <c r="E23" s="2">
        <v>0</v>
      </c>
      <c r="F23" s="2">
        <v>0</v>
      </c>
      <c r="G23" s="3">
        <f t="shared" si="0"/>
        <v>114259.71347999999</v>
      </c>
      <c r="H23" s="3">
        <f t="shared" si="1"/>
        <v>0.26000000000931323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517452.72</v>
      </c>
      <c r="D25" s="2">
        <f>'PR-RAS'!E29</f>
        <v>531272.86</v>
      </c>
      <c r="E25" s="2">
        <v>0</v>
      </c>
      <c r="F25" s="2">
        <v>0</v>
      </c>
      <c r="G25" s="3">
        <f t="shared" si="0"/>
        <v>37919.96256</v>
      </c>
      <c r="H25" s="3">
        <f t="shared" si="1"/>
        <v>0.42000000004190952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517452.72</v>
      </c>
      <c r="D27" s="2">
        <f>'PR-RAS'!E31</f>
        <v>531272.86</v>
      </c>
      <c r="E27" s="2">
        <v>0</v>
      </c>
      <c r="F27" s="2">
        <v>0</v>
      </c>
      <c r="G27" s="3">
        <f t="shared" si="0"/>
        <v>41079.959439999999</v>
      </c>
      <c r="H27" s="3">
        <f t="shared" si="1"/>
        <v>0.42000000004190952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2084019.67</v>
      </c>
      <c r="D45" s="2">
        <f>'PR-RAS'!E49</f>
        <v>1580628.1400000001</v>
      </c>
      <c r="E45" s="2">
        <v>0</v>
      </c>
      <c r="F45" s="2">
        <v>0</v>
      </c>
      <c r="G45" s="3">
        <f t="shared" si="0"/>
        <v>230792.14179999998</v>
      </c>
      <c r="H45" s="3">
        <f t="shared" si="1"/>
        <v>0.47000000020489097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935604.01</v>
      </c>
      <c r="D54" s="2">
        <f>'PR-RAS'!E58</f>
        <v>463375.53</v>
      </c>
      <c r="E54" s="2">
        <v>0</v>
      </c>
      <c r="F54" s="2">
        <v>0</v>
      </c>
      <c r="G54" s="3">
        <f t="shared" si="0"/>
        <v>98704.818710000007</v>
      </c>
      <c r="H54" s="3">
        <f t="shared" si="1"/>
        <v>0.47999999998137355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94501.86</v>
      </c>
      <c r="D55" s="2">
        <f>'PR-RAS'!E59</f>
        <v>85819.199999999997</v>
      </c>
      <c r="E55" s="2">
        <v>0</v>
      </c>
      <c r="F55" s="2">
        <v>0</v>
      </c>
      <c r="G55" s="3">
        <f t="shared" si="0"/>
        <v>14371.57404</v>
      </c>
      <c r="H55" s="3">
        <f t="shared" si="1"/>
        <v>0.33999999999650754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841102.15</v>
      </c>
      <c r="D56" s="2">
        <f>'PR-RAS'!E60</f>
        <v>377556.33</v>
      </c>
      <c r="E56" s="2">
        <v>0</v>
      </c>
      <c r="F56" s="2">
        <v>0</v>
      </c>
      <c r="G56" s="3">
        <f t="shared" si="0"/>
        <v>87791.81455000001</v>
      </c>
      <c r="H56" s="3">
        <f t="shared" si="1"/>
        <v>0.48000000003958121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27387</v>
      </c>
      <c r="D57" s="2">
        <f>'PR-RAS'!E61</f>
        <v>247115.07</v>
      </c>
      <c r="E57" s="2">
        <v>0</v>
      </c>
      <c r="F57" s="2">
        <v>0</v>
      </c>
      <c r="G57" s="3">
        <f t="shared" si="0"/>
        <v>29210.559840000002</v>
      </c>
      <c r="H57" s="3">
        <f t="shared" si="1"/>
        <v>7.0000000006984919E-2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27387</v>
      </c>
      <c r="D59" s="2">
        <f>'PR-RAS'!E63</f>
        <v>247115.07</v>
      </c>
      <c r="E59" s="2">
        <v>0</v>
      </c>
      <c r="F59" s="2">
        <v>0</v>
      </c>
      <c r="G59" s="3">
        <f t="shared" si="0"/>
        <v>30253.794120000002</v>
      </c>
      <c r="H59" s="3">
        <f t="shared" si="1"/>
        <v>7.0000000006984919E-2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11021.6</v>
      </c>
      <c r="D64" s="2">
        <f>'PR-RAS'!E68</f>
        <v>23802.2</v>
      </c>
      <c r="E64" s="2">
        <v>0</v>
      </c>
      <c r="F64" s="2">
        <v>0</v>
      </c>
      <c r="G64" s="3">
        <f t="shared" si="0"/>
        <v>3693.4380000000001</v>
      </c>
      <c r="H64" s="3">
        <f t="shared" si="1"/>
        <v>0.6000000000003638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4921.6000000000004</v>
      </c>
      <c r="D65" s="2">
        <f>'PR-RAS'!E69</f>
        <v>15802.2</v>
      </c>
      <c r="E65" s="2">
        <v>0</v>
      </c>
      <c r="F65" s="2">
        <v>0</v>
      </c>
      <c r="G65" s="3">
        <f t="shared" si="0"/>
        <v>2337.6640000000002</v>
      </c>
      <c r="H65" s="3">
        <f t="shared" si="1"/>
        <v>0.6000000000003638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6100</v>
      </c>
      <c r="D66" s="2">
        <f>'PR-RAS'!E70</f>
        <v>8000</v>
      </c>
      <c r="E66" s="2">
        <v>0</v>
      </c>
      <c r="F66" s="2">
        <v>0</v>
      </c>
      <c r="G66" s="3">
        <f t="shared" si="0"/>
        <v>1436.5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1110007.06</v>
      </c>
      <c r="D70" s="2">
        <f>'PR-RAS'!E74</f>
        <v>846335.34</v>
      </c>
      <c r="E70" s="2">
        <v>0</v>
      </c>
      <c r="F70" s="2">
        <v>0</v>
      </c>
      <c r="G70" s="3">
        <f t="shared" si="0"/>
        <v>193384.76406000004</v>
      </c>
      <c r="H70" s="3">
        <f t="shared" si="1"/>
        <v>0.40000000002328306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114005</v>
      </c>
      <c r="D71" s="2">
        <f>'PR-RAS'!E75</f>
        <v>122389.59</v>
      </c>
      <c r="E71" s="2">
        <v>0</v>
      </c>
      <c r="F71" s="2">
        <v>0</v>
      </c>
      <c r="G71" s="3">
        <f t="shared" si="0"/>
        <v>25114.892600000003</v>
      </c>
      <c r="H71" s="3">
        <f t="shared" si="1"/>
        <v>0.41000000000349246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996002.06</v>
      </c>
      <c r="D72" s="2">
        <f>'PR-RAS'!E76</f>
        <v>723945.75</v>
      </c>
      <c r="E72" s="2">
        <v>0</v>
      </c>
      <c r="F72" s="2">
        <v>0</v>
      </c>
      <c r="G72" s="3">
        <f t="shared" si="0"/>
        <v>173516.44275999998</v>
      </c>
      <c r="H72" s="3">
        <f t="shared" si="1"/>
        <v>0.31000000005587935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1334513.83</v>
      </c>
      <c r="D78" s="2">
        <f>'PR-RAS'!E82</f>
        <v>1136172.8399999999</v>
      </c>
      <c r="E78" s="2">
        <v>0</v>
      </c>
      <c r="F78" s="2">
        <v>0</v>
      </c>
      <c r="G78" s="3">
        <f t="shared" si="0"/>
        <v>277728.18226999999</v>
      </c>
      <c r="H78" s="3">
        <f t="shared" si="1"/>
        <v>0.33000000007450581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3150.29</v>
      </c>
      <c r="D79" s="2">
        <f>'PR-RAS'!E83</f>
        <v>14483.85</v>
      </c>
      <c r="E79" s="2">
        <v>0</v>
      </c>
      <c r="F79" s="2">
        <v>0</v>
      </c>
      <c r="G79" s="3">
        <f t="shared" si="0"/>
        <v>2505.2032200000003</v>
      </c>
      <c r="H79" s="3">
        <f t="shared" si="1"/>
        <v>0.43999999999959982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3150.29</v>
      </c>
      <c r="D81" s="2">
        <f>'PR-RAS'!E85</f>
        <v>14483.85</v>
      </c>
      <c r="E81" s="2">
        <v>0</v>
      </c>
      <c r="F81" s="2">
        <v>0</v>
      </c>
      <c r="G81" s="3">
        <f t="shared" si="0"/>
        <v>2569.4392000000003</v>
      </c>
      <c r="H81" s="3">
        <f t="shared" si="1"/>
        <v>0.43999999999959982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1331363.54</v>
      </c>
      <c r="D87" s="2">
        <f>'PR-RAS'!E91</f>
        <v>1121688.9899999998</v>
      </c>
      <c r="E87" s="2">
        <v>0</v>
      </c>
      <c r="F87" s="2">
        <v>0</v>
      </c>
      <c r="G87" s="3">
        <f t="shared" si="0"/>
        <v>307427.77071999991</v>
      </c>
      <c r="H87" s="3">
        <f t="shared" si="1"/>
        <v>0.47000000020489097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595284.38</v>
      </c>
      <c r="D88" s="2">
        <f>'PR-RAS'!E92</f>
        <v>579538.47</v>
      </c>
      <c r="E88" s="2">
        <v>0</v>
      </c>
      <c r="F88" s="2">
        <v>0</v>
      </c>
      <c r="G88" s="3">
        <f t="shared" si="0"/>
        <v>152629.43483999997</v>
      </c>
      <c r="H88" s="3">
        <f t="shared" si="1"/>
        <v>0.84999999997671694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715059.31</v>
      </c>
      <c r="D89" s="2">
        <f>'PR-RAS'!E93</f>
        <v>487871.14</v>
      </c>
      <c r="E89" s="2">
        <v>0</v>
      </c>
      <c r="F89" s="2">
        <v>0</v>
      </c>
      <c r="G89" s="3">
        <f t="shared" si="0"/>
        <v>148790.53992000001</v>
      </c>
      <c r="H89" s="3">
        <f t="shared" si="1"/>
        <v>0.45000000006984919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21019.85</v>
      </c>
      <c r="D90" s="2">
        <f>'PR-RAS'!E94</f>
        <v>54279.38</v>
      </c>
      <c r="E90" s="2">
        <v>0</v>
      </c>
      <c r="F90" s="2">
        <v>0</v>
      </c>
      <c r="G90" s="3">
        <f t="shared" si="0"/>
        <v>11532.496289999997</v>
      </c>
      <c r="H90" s="3">
        <f t="shared" si="1"/>
        <v>0.52999999999883585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2615104.21</v>
      </c>
      <c r="D102" s="2">
        <f>'PR-RAS'!E106</f>
        <v>2741687.42</v>
      </c>
      <c r="E102" s="2">
        <v>0</v>
      </c>
      <c r="F102" s="2">
        <v>0</v>
      </c>
      <c r="G102" s="3">
        <f t="shared" si="0"/>
        <v>817946.38404999999</v>
      </c>
      <c r="H102" s="3">
        <f t="shared" si="1"/>
        <v>0.62999999988824129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414559.31</v>
      </c>
      <c r="D103" s="2">
        <f>'PR-RAS'!E107</f>
        <v>466514.20999999996</v>
      </c>
      <c r="E103" s="2">
        <v>0</v>
      </c>
      <c r="F103" s="2">
        <v>0</v>
      </c>
      <c r="G103" s="3">
        <f t="shared" si="0"/>
        <v>137453.94845999999</v>
      </c>
      <c r="H103" s="3">
        <f t="shared" si="1"/>
        <v>0.51999999996041879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35199.31</v>
      </c>
      <c r="D105" s="2">
        <f>'PR-RAS'!E109</f>
        <v>35352.97</v>
      </c>
      <c r="E105" s="2">
        <v>0</v>
      </c>
      <c r="F105" s="2">
        <v>0</v>
      </c>
      <c r="G105" s="3">
        <f t="shared" si="0"/>
        <v>11014.145999999999</v>
      </c>
      <c r="H105" s="3">
        <f t="shared" si="1"/>
        <v>0.33999999999650754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379360</v>
      </c>
      <c r="D107" s="2">
        <f>'PR-RAS'!E111</f>
        <v>431161.24</v>
      </c>
      <c r="E107" s="2">
        <v>0</v>
      </c>
      <c r="F107" s="2">
        <v>0</v>
      </c>
      <c r="G107" s="3">
        <f t="shared" si="0"/>
        <v>131618.34287999998</v>
      </c>
      <c r="H107" s="3">
        <f t="shared" si="1"/>
        <v>0.23999999999068677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176470.15</v>
      </c>
      <c r="D108" s="2">
        <f>'PR-RAS'!E112</f>
        <v>82287.490000000005</v>
      </c>
      <c r="E108" s="2">
        <v>0</v>
      </c>
      <c r="F108" s="2">
        <v>0</v>
      </c>
      <c r="G108" s="3">
        <f t="shared" si="0"/>
        <v>36491.828909999997</v>
      </c>
      <c r="H108" s="3">
        <f t="shared" si="1"/>
        <v>0.63999999999941792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4567.84</v>
      </c>
      <c r="D110" s="2">
        <f>'PR-RAS'!E114</f>
        <v>879.49</v>
      </c>
      <c r="E110" s="2">
        <v>0</v>
      </c>
      <c r="F110" s="2">
        <v>0</v>
      </c>
      <c r="G110" s="3">
        <f t="shared" si="0"/>
        <v>689.62338</v>
      </c>
      <c r="H110" s="3">
        <f t="shared" si="1"/>
        <v>0.64999999999986358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171902.31</v>
      </c>
      <c r="D113" s="2">
        <f>'PR-RAS'!E117</f>
        <v>81408</v>
      </c>
      <c r="E113" s="2">
        <v>0</v>
      </c>
      <c r="F113" s="2">
        <v>0</v>
      </c>
      <c r="G113" s="3">
        <f t="shared" si="0"/>
        <v>37488.450720000001</v>
      </c>
      <c r="H113" s="3">
        <f t="shared" si="1"/>
        <v>0.30999999999767169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2024074.75</v>
      </c>
      <c r="D116" s="2">
        <f>'PR-RAS'!E120</f>
        <v>2192885.7199999997</v>
      </c>
      <c r="E116" s="2">
        <v>0</v>
      </c>
      <c r="F116" s="2">
        <v>0</v>
      </c>
      <c r="G116" s="3">
        <f t="shared" si="0"/>
        <v>737132.31184999994</v>
      </c>
      <c r="H116" s="3">
        <f t="shared" si="1"/>
        <v>0.53000000026077032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1105472.76</v>
      </c>
      <c r="D117" s="2">
        <f>'PR-RAS'!E121</f>
        <v>1214392.52</v>
      </c>
      <c r="E117" s="2">
        <v>0</v>
      </c>
      <c r="F117" s="2">
        <v>0</v>
      </c>
      <c r="G117" s="3">
        <f t="shared" si="0"/>
        <v>409973.90480000002</v>
      </c>
      <c r="H117" s="3">
        <f t="shared" si="1"/>
        <v>0.71999999997206032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918601.99</v>
      </c>
      <c r="D118" s="2">
        <f>'PR-RAS'!E122</f>
        <v>978493.2</v>
      </c>
      <c r="E118" s="2">
        <v>0</v>
      </c>
      <c r="F118" s="2">
        <v>0</v>
      </c>
      <c r="G118" s="3">
        <f t="shared" si="0"/>
        <v>336443.84162999998</v>
      </c>
      <c r="H118" s="3">
        <f t="shared" si="1"/>
        <v>0.2099999999627471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71771.989999999991</v>
      </c>
      <c r="D121" s="2">
        <f>'PR-RAS'!E125</f>
        <v>85356.97</v>
      </c>
      <c r="E121" s="2">
        <v>0</v>
      </c>
      <c r="F121" s="2">
        <v>0</v>
      </c>
      <c r="G121" s="3">
        <f t="shared" si="0"/>
        <v>29098.311599999997</v>
      </c>
      <c r="H121" s="3">
        <f t="shared" si="1"/>
        <v>4.0000000008149073E-2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53534.49</v>
      </c>
      <c r="D122" s="2">
        <f>'PR-RAS'!E126</f>
        <v>72141.260000000009</v>
      </c>
      <c r="E122" s="2">
        <v>0</v>
      </c>
      <c r="F122" s="2">
        <v>0</v>
      </c>
      <c r="G122" s="3">
        <f t="shared" si="0"/>
        <v>23935.858210000002</v>
      </c>
      <c r="H122" s="3">
        <f t="shared" si="1"/>
        <v>0.75000000000727596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2040</v>
      </c>
      <c r="D123" s="2">
        <f>'PR-RAS'!E127</f>
        <v>6735</v>
      </c>
      <c r="E123" s="2">
        <v>0</v>
      </c>
      <c r="F123" s="2">
        <v>0</v>
      </c>
      <c r="G123" s="3">
        <f t="shared" si="0"/>
        <v>1892.22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51494.49</v>
      </c>
      <c r="D124" s="2">
        <f>'PR-RAS'!E128</f>
        <v>65406.26</v>
      </c>
      <c r="E124" s="2">
        <v>0</v>
      </c>
      <c r="F124" s="2">
        <v>0</v>
      </c>
      <c r="G124" s="3">
        <f t="shared" si="0"/>
        <v>22423.76223</v>
      </c>
      <c r="H124" s="3">
        <f t="shared" si="1"/>
        <v>0.75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18237.5</v>
      </c>
      <c r="D125" s="2">
        <f>'PR-RAS'!E129</f>
        <v>13215.71</v>
      </c>
      <c r="E125" s="2">
        <v>0</v>
      </c>
      <c r="F125" s="2">
        <v>0</v>
      </c>
      <c r="G125" s="3">
        <f t="shared" si="0"/>
        <v>5538.9460799999997</v>
      </c>
      <c r="H125" s="3">
        <f t="shared" si="1"/>
        <v>0.79000000000087311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9800</v>
      </c>
      <c r="D126" s="2">
        <f>'PR-RAS'!E130</f>
        <v>2000</v>
      </c>
      <c r="E126" s="2">
        <v>0</v>
      </c>
      <c r="F126" s="2">
        <v>0</v>
      </c>
      <c r="G126" s="3">
        <f t="shared" si="0"/>
        <v>1725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8437.5</v>
      </c>
      <c r="D127" s="2">
        <f>'PR-RAS'!E131</f>
        <v>11215.71</v>
      </c>
      <c r="E127" s="2">
        <v>0</v>
      </c>
      <c r="F127" s="2">
        <v>0</v>
      </c>
      <c r="G127" s="3">
        <f t="shared" si="0"/>
        <v>3889.4839199999997</v>
      </c>
      <c r="H127" s="3">
        <f t="shared" si="1"/>
        <v>0.79000000000087311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177455.96</v>
      </c>
      <c r="D136" s="2">
        <f>'PR-RAS'!E140</f>
        <v>129061.42</v>
      </c>
      <c r="E136" s="2">
        <v>0</v>
      </c>
      <c r="F136" s="2">
        <v>0</v>
      </c>
      <c r="G136" s="3">
        <f t="shared" si="0"/>
        <v>58803.137999999999</v>
      </c>
      <c r="H136" s="3">
        <f t="shared" si="1"/>
        <v>0.46000000000640284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156006.99</v>
      </c>
      <c r="D137" s="2">
        <f>'PR-RAS'!E141</f>
        <v>120552.53</v>
      </c>
      <c r="E137" s="2">
        <v>0</v>
      </c>
      <c r="F137" s="2">
        <v>0</v>
      </c>
      <c r="G137" s="3">
        <f t="shared" si="0"/>
        <v>54007.238799999999</v>
      </c>
      <c r="H137" s="3">
        <f t="shared" si="1"/>
        <v>0.48000000001047738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156006.99</v>
      </c>
      <c r="D146" s="2">
        <f>'PR-RAS'!E150</f>
        <v>120552.53</v>
      </c>
      <c r="E146" s="2">
        <v>0</v>
      </c>
      <c r="F146" s="2">
        <v>0</v>
      </c>
      <c r="G146" s="3">
        <f t="shared" si="0"/>
        <v>57581.247249999993</v>
      </c>
      <c r="H146" s="3">
        <f t="shared" si="1"/>
        <v>0.48000000001047738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21448.97</v>
      </c>
      <c r="D147" s="2">
        <f>'PR-RAS'!E151</f>
        <v>8508.89</v>
      </c>
      <c r="E147" s="2">
        <v>0</v>
      </c>
      <c r="F147" s="2">
        <v>0</v>
      </c>
      <c r="G147" s="3">
        <f t="shared" si="0"/>
        <v>5616.1454999999996</v>
      </c>
      <c r="H147" s="3">
        <f t="shared" si="1"/>
        <v>0.13999999999941792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7771257.0700000003</v>
      </c>
      <c r="D148" s="2">
        <f>'PR-RAS'!E152</f>
        <v>9594798.3800000008</v>
      </c>
      <c r="E148" s="2">
        <v>0</v>
      </c>
      <c r="F148" s="2">
        <v>0</v>
      </c>
      <c r="G148" s="3">
        <f t="shared" si="0"/>
        <v>3963245.5130099999</v>
      </c>
      <c r="H148" s="3">
        <f t="shared" si="1"/>
        <v>0.45000000111758709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2099630.9500000002</v>
      </c>
      <c r="D149" s="2">
        <f>'PR-RAS'!E153</f>
        <v>2880334.95</v>
      </c>
      <c r="E149" s="2">
        <v>0</v>
      </c>
      <c r="F149" s="2">
        <v>0</v>
      </c>
      <c r="G149" s="3">
        <f t="shared" si="0"/>
        <v>1163324.5257999999</v>
      </c>
      <c r="H149" s="3">
        <f t="shared" si="1"/>
        <v>9.999999962747097E-2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1691910.97</v>
      </c>
      <c r="D150" s="2">
        <f>'PR-RAS'!E154</f>
        <v>2349566.16</v>
      </c>
      <c r="E150" s="2">
        <v>0</v>
      </c>
      <c r="F150" s="2">
        <v>0</v>
      </c>
      <c r="G150" s="3">
        <f t="shared" si="0"/>
        <v>952265.45020999992</v>
      </c>
      <c r="H150" s="3">
        <f t="shared" si="1"/>
        <v>0.19000000017695129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1691910.97</v>
      </c>
      <c r="D151" s="2">
        <f>'PR-RAS'!E155</f>
        <v>2349566.16</v>
      </c>
      <c r="E151" s="2">
        <v>0</v>
      </c>
      <c r="F151" s="2">
        <v>0</v>
      </c>
      <c r="G151" s="3">
        <f t="shared" si="0"/>
        <v>958656.49349999998</v>
      </c>
      <c r="H151" s="3">
        <f t="shared" si="1"/>
        <v>0.19000000017695129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151992.75</v>
      </c>
      <c r="D155" s="2">
        <f>'PR-RAS'!E159</f>
        <v>180763.72</v>
      </c>
      <c r="E155" s="2">
        <v>0</v>
      </c>
      <c r="F155" s="2">
        <v>0</v>
      </c>
      <c r="G155" s="3">
        <f t="shared" si="0"/>
        <v>79082.109259999997</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255727.23</v>
      </c>
      <c r="D156" s="2">
        <f>'PR-RAS'!E160</f>
        <v>350005.07</v>
      </c>
      <c r="E156" s="2">
        <v>0</v>
      </c>
      <c r="F156" s="2">
        <v>0</v>
      </c>
      <c r="G156" s="3">
        <f t="shared" si="0"/>
        <v>148139.29235</v>
      </c>
      <c r="H156" s="3">
        <f t="shared" si="1"/>
        <v>0.3000000000174623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255727.23</v>
      </c>
      <c r="D158" s="2">
        <f>'PR-RAS'!E162</f>
        <v>350005.07</v>
      </c>
      <c r="E158" s="2">
        <v>0</v>
      </c>
      <c r="F158" s="2">
        <v>0</v>
      </c>
      <c r="G158" s="3">
        <f t="shared" si="0"/>
        <v>150050.76709000001</v>
      </c>
      <c r="H158" s="3">
        <f t="shared" si="1"/>
        <v>0.3000000000174623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4087240.82</v>
      </c>
      <c r="D160" s="2">
        <f>'PR-RAS'!E164</f>
        <v>4654961.58</v>
      </c>
      <c r="E160" s="2">
        <v>0</v>
      </c>
      <c r="F160" s="2">
        <v>0</v>
      </c>
      <c r="G160" s="3">
        <f t="shared" si="0"/>
        <v>2130149.0728199999</v>
      </c>
      <c r="H160" s="3">
        <f t="shared" si="1"/>
        <v>0.60000000009313226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91077.069999999992</v>
      </c>
      <c r="D161" s="2">
        <f>'PR-RAS'!E165</f>
        <v>101752.26000000001</v>
      </c>
      <c r="E161" s="2">
        <v>0</v>
      </c>
      <c r="F161" s="2">
        <v>0</v>
      </c>
      <c r="G161" s="3">
        <f t="shared" si="0"/>
        <v>47133.054400000008</v>
      </c>
      <c r="H161" s="3">
        <f t="shared" si="1"/>
        <v>0.33000000000174623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16811.310000000001</v>
      </c>
      <c r="D162" s="2">
        <f>'PR-RAS'!E166</f>
        <v>14398.21</v>
      </c>
      <c r="E162" s="2">
        <v>0</v>
      </c>
      <c r="F162" s="2">
        <v>0</v>
      </c>
      <c r="G162" s="3">
        <f t="shared" si="0"/>
        <v>7342.8445299999994</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67539</v>
      </c>
      <c r="D163" s="2">
        <f>'PR-RAS'!E167</f>
        <v>80478.3</v>
      </c>
      <c r="E163" s="2">
        <v>0</v>
      </c>
      <c r="F163" s="2">
        <v>0</v>
      </c>
      <c r="G163" s="3">
        <f t="shared" si="0"/>
        <v>37016.287199999999</v>
      </c>
      <c r="H163" s="3">
        <f t="shared" si="1"/>
        <v>0.30000000000291038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6726.76</v>
      </c>
      <c r="D164" s="2">
        <f>'PR-RAS'!E168</f>
        <v>6875.75</v>
      </c>
      <c r="E164" s="2">
        <v>0</v>
      </c>
      <c r="F164" s="2">
        <v>0</v>
      </c>
      <c r="G164" s="3">
        <f t="shared" si="0"/>
        <v>3337.9563800000005</v>
      </c>
      <c r="H164" s="3">
        <f t="shared" si="1"/>
        <v>0.48999999999978172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326557.35000000003</v>
      </c>
      <c r="D166" s="2">
        <f>'PR-RAS'!E170</f>
        <v>327970.26999999996</v>
      </c>
      <c r="E166" s="2">
        <v>0</v>
      </c>
      <c r="F166" s="2">
        <v>0</v>
      </c>
      <c r="G166" s="3">
        <f t="shared" si="0"/>
        <v>162112.15184999999</v>
      </c>
      <c r="H166" s="3">
        <f t="shared" si="1"/>
        <v>0.61999999999534339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37375.1</v>
      </c>
      <c r="D167" s="2">
        <f>'PR-RAS'!E171</f>
        <v>36495.629999999997</v>
      </c>
      <c r="E167" s="2">
        <v>0</v>
      </c>
      <c r="F167" s="2">
        <v>0</v>
      </c>
      <c r="G167" s="3">
        <f t="shared" si="0"/>
        <v>18320.815759999998</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75184.460000000006</v>
      </c>
      <c r="D168" s="2">
        <f>'PR-RAS'!E172</f>
        <v>71155.399999999994</v>
      </c>
      <c r="E168" s="2">
        <v>0</v>
      </c>
      <c r="F168" s="2">
        <v>0</v>
      </c>
      <c r="G168" s="3">
        <f t="shared" si="0"/>
        <v>36321.708420000003</v>
      </c>
      <c r="H168" s="3">
        <f t="shared" si="1"/>
        <v>0.86000000000058208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153510.82999999999</v>
      </c>
      <c r="D169" s="2">
        <f>'PR-RAS'!E173</f>
        <v>173868.19</v>
      </c>
      <c r="E169" s="2">
        <v>0</v>
      </c>
      <c r="F169" s="2">
        <v>0</v>
      </c>
      <c r="G169" s="3">
        <f t="shared" si="0"/>
        <v>84209.531279999996</v>
      </c>
      <c r="H169" s="3">
        <f t="shared" si="1"/>
        <v>0.36000000001513399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52341.599999999999</v>
      </c>
      <c r="D170" s="2">
        <f>'PR-RAS'!E174</f>
        <v>38515.93</v>
      </c>
      <c r="E170" s="2">
        <v>0</v>
      </c>
      <c r="F170" s="2">
        <v>0</v>
      </c>
      <c r="G170" s="3">
        <f t="shared" si="0"/>
        <v>21864.114740000001</v>
      </c>
      <c r="H170" s="3">
        <f t="shared" si="1"/>
        <v>0.47000000000116415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5110.71</v>
      </c>
      <c r="D171" s="2">
        <f>'PR-RAS'!E175</f>
        <v>3871.93</v>
      </c>
      <c r="E171" s="2">
        <v>0</v>
      </c>
      <c r="F171" s="2">
        <v>0</v>
      </c>
      <c r="G171" s="3">
        <f t="shared" si="0"/>
        <v>2185.2769000000003</v>
      </c>
      <c r="H171" s="3">
        <f t="shared" si="1"/>
        <v>0.36000000000012733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3034.65</v>
      </c>
      <c r="D173" s="2">
        <f>'PR-RAS'!E177</f>
        <v>4063.19</v>
      </c>
      <c r="E173" s="2">
        <v>0</v>
      </c>
      <c r="F173" s="2">
        <v>0</v>
      </c>
      <c r="G173" s="3">
        <f t="shared" si="0"/>
        <v>1919.6971599999999</v>
      </c>
      <c r="H173" s="3">
        <f t="shared" si="1"/>
        <v>0.53999999999996362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3447808.6</v>
      </c>
      <c r="D174" s="2">
        <f>'PR-RAS'!E178</f>
        <v>3958029.57</v>
      </c>
      <c r="E174" s="2">
        <v>0</v>
      </c>
      <c r="F174" s="2">
        <v>0</v>
      </c>
      <c r="G174" s="3">
        <f t="shared" si="0"/>
        <v>1965949.1190199999</v>
      </c>
      <c r="H174" s="3">
        <f t="shared" si="1"/>
        <v>0.83000000007450581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95221.57</v>
      </c>
      <c r="D175" s="2">
        <f>'PR-RAS'!E179</f>
        <v>113955.8</v>
      </c>
      <c r="E175" s="2">
        <v>0</v>
      </c>
      <c r="F175" s="2">
        <v>0</v>
      </c>
      <c r="G175" s="3">
        <f t="shared" si="0"/>
        <v>56225.171580000002</v>
      </c>
      <c r="H175" s="3">
        <f t="shared" si="1"/>
        <v>0.6299999999901047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1963101</v>
      </c>
      <c r="D176" s="2">
        <f>'PR-RAS'!E180</f>
        <v>2010396.86</v>
      </c>
      <c r="E176" s="2">
        <v>0</v>
      </c>
      <c r="F176" s="2">
        <v>0</v>
      </c>
      <c r="G176" s="3">
        <f t="shared" si="0"/>
        <v>1047181.576</v>
      </c>
      <c r="H176" s="3">
        <f t="shared" si="1"/>
        <v>0.13999999989755452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81436.62</v>
      </c>
      <c r="D177" s="2">
        <f>'PR-RAS'!E181</f>
        <v>98435.61</v>
      </c>
      <c r="E177" s="2">
        <v>0</v>
      </c>
      <c r="F177" s="2">
        <v>0</v>
      </c>
      <c r="G177" s="3">
        <f t="shared" si="0"/>
        <v>48982.17983999999</v>
      </c>
      <c r="H177" s="3">
        <f t="shared" si="1"/>
        <v>0.77000000000407454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583658.22</v>
      </c>
      <c r="D178" s="2">
        <f>'PR-RAS'!E182</f>
        <v>767546.16</v>
      </c>
      <c r="E178" s="2">
        <v>0</v>
      </c>
      <c r="F178" s="2">
        <v>0</v>
      </c>
      <c r="G178" s="3">
        <f t="shared" si="0"/>
        <v>375018.84557999996</v>
      </c>
      <c r="H178" s="3">
        <f t="shared" si="1"/>
        <v>0.38000000000465661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124945.19</v>
      </c>
      <c r="D179" s="2">
        <f>'PR-RAS'!E183</f>
        <v>171705.11</v>
      </c>
      <c r="E179" s="2">
        <v>0</v>
      </c>
      <c r="F179" s="2">
        <v>0</v>
      </c>
      <c r="G179" s="3">
        <f t="shared" si="0"/>
        <v>83367.262979999985</v>
      </c>
      <c r="H179" s="3">
        <f t="shared" si="1"/>
        <v>0.29999999998835847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22930.2</v>
      </c>
      <c r="D180" s="2">
        <f>'PR-RAS'!E184</f>
        <v>40287.769999999997</v>
      </c>
      <c r="E180" s="2">
        <v>0</v>
      </c>
      <c r="F180" s="2">
        <v>0</v>
      </c>
      <c r="G180" s="3">
        <f t="shared" si="0"/>
        <v>18527.527459999998</v>
      </c>
      <c r="H180" s="3">
        <f t="shared" si="1"/>
        <v>0.43000000000392902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278318.58</v>
      </c>
      <c r="D181" s="2">
        <f>'PR-RAS'!E185</f>
        <v>428406.06</v>
      </c>
      <c r="E181" s="2">
        <v>0</v>
      </c>
      <c r="F181" s="2">
        <v>0</v>
      </c>
      <c r="G181" s="3">
        <f t="shared" si="0"/>
        <v>204323.52599999998</v>
      </c>
      <c r="H181" s="3">
        <f t="shared" si="1"/>
        <v>0.47999999998137355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50895.63</v>
      </c>
      <c r="D182" s="2">
        <f>'PR-RAS'!E186</f>
        <v>63745.05</v>
      </c>
      <c r="E182" s="2">
        <v>0</v>
      </c>
      <c r="F182" s="2">
        <v>0</v>
      </c>
      <c r="G182" s="3">
        <f t="shared" si="0"/>
        <v>32287.817129999999</v>
      </c>
      <c r="H182" s="3">
        <f t="shared" si="1"/>
        <v>0.42000000000552973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247301.59</v>
      </c>
      <c r="D183" s="2">
        <f>'PR-RAS'!E187</f>
        <v>263551.15000000002</v>
      </c>
      <c r="E183" s="2">
        <v>0</v>
      </c>
      <c r="F183" s="2">
        <v>0</v>
      </c>
      <c r="G183" s="3">
        <f t="shared" si="0"/>
        <v>140941.50797999999</v>
      </c>
      <c r="H183" s="3">
        <f t="shared" si="1"/>
        <v>0.56000000002677552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221797.80000000002</v>
      </c>
      <c r="D190" s="2">
        <f>'PR-RAS'!E194</f>
        <v>267209.48</v>
      </c>
      <c r="E190" s="2">
        <v>0</v>
      </c>
      <c r="F190" s="2">
        <v>0</v>
      </c>
      <c r="G190" s="3">
        <f t="shared" si="0"/>
        <v>142924.96764000002</v>
      </c>
      <c r="H190" s="3">
        <f t="shared" si="1"/>
        <v>0.67999999996391125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12887.6</v>
      </c>
      <c r="D191" s="2">
        <f>'PR-RAS'!E195</f>
        <v>27931.16</v>
      </c>
      <c r="E191" s="2">
        <v>0</v>
      </c>
      <c r="F191" s="2">
        <v>0</v>
      </c>
      <c r="G191" s="3">
        <f t="shared" si="0"/>
        <v>13062.4848</v>
      </c>
      <c r="H191" s="3">
        <f t="shared" si="1"/>
        <v>0.55999999999949068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16557.41</v>
      </c>
      <c r="D192" s="2">
        <f>'PR-RAS'!E196</f>
        <v>17973.189999999999</v>
      </c>
      <c r="E192" s="2">
        <v>0</v>
      </c>
      <c r="F192" s="2">
        <v>0</v>
      </c>
      <c r="G192" s="3">
        <f t="shared" si="0"/>
        <v>10028.223889999999</v>
      </c>
      <c r="H192" s="3">
        <f t="shared" si="1"/>
        <v>0.59999999999854481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40140.68</v>
      </c>
      <c r="D193" s="2">
        <f>'PR-RAS'!E197</f>
        <v>42904.57</v>
      </c>
      <c r="E193" s="2">
        <v>0</v>
      </c>
      <c r="F193" s="2">
        <v>0</v>
      </c>
      <c r="G193" s="3">
        <f t="shared" si="0"/>
        <v>24182.365440000001</v>
      </c>
      <c r="H193" s="3">
        <f t="shared" si="1"/>
        <v>0.75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5275</v>
      </c>
      <c r="D194" s="2">
        <f>'PR-RAS'!E198</f>
        <v>9784.8799999999992</v>
      </c>
      <c r="E194" s="2">
        <v>0</v>
      </c>
      <c r="F194" s="2">
        <v>0</v>
      </c>
      <c r="G194" s="3">
        <f t="shared" si="0"/>
        <v>4795.0386799999997</v>
      </c>
      <c r="H194" s="3">
        <f t="shared" si="1"/>
        <v>0.12000000000080036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14760.6</v>
      </c>
      <c r="D195" s="2">
        <f>'PR-RAS'!E199</f>
        <v>14007.56</v>
      </c>
      <c r="E195" s="2">
        <v>0</v>
      </c>
      <c r="F195" s="2">
        <v>0</v>
      </c>
      <c r="G195" s="3">
        <f t="shared" si="0"/>
        <v>8298.4896800000006</v>
      </c>
      <c r="H195" s="3">
        <f t="shared" si="1"/>
        <v>0.84000000000014552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12848.97</v>
      </c>
      <c r="E196" s="2">
        <v>0</v>
      </c>
      <c r="F196" s="2">
        <v>0</v>
      </c>
      <c r="G196" s="3">
        <f t="shared" si="0"/>
        <v>5011.0982999999997</v>
      </c>
      <c r="H196" s="3">
        <f t="shared" si="1"/>
        <v>3.0000000000654836E-2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132176.51</v>
      </c>
      <c r="D197" s="2">
        <f>'PR-RAS'!E201</f>
        <v>141759.15</v>
      </c>
      <c r="E197" s="2">
        <v>0</v>
      </c>
      <c r="F197" s="2">
        <v>0</v>
      </c>
      <c r="G197" s="3">
        <f t="shared" si="0"/>
        <v>81476.182759999996</v>
      </c>
      <c r="H197" s="3">
        <f t="shared" si="1"/>
        <v>0.63999999998486601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30568.82</v>
      </c>
      <c r="D198" s="2">
        <f>'PR-RAS'!E202</f>
        <v>25859.780000000002</v>
      </c>
      <c r="E198" s="2">
        <v>0</v>
      </c>
      <c r="F198" s="2">
        <v>0</v>
      </c>
      <c r="G198" s="3">
        <f t="shared" si="0"/>
        <v>16210.810860000001</v>
      </c>
      <c r="H198" s="3">
        <f t="shared" si="1"/>
        <v>0.39999999999781721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21388.39</v>
      </c>
      <c r="D204" s="2">
        <f>'PR-RAS'!E208</f>
        <v>18034.54</v>
      </c>
      <c r="E204" s="2">
        <v>0</v>
      </c>
      <c r="F204" s="2">
        <v>0</v>
      </c>
      <c r="G204" s="3">
        <f t="shared" si="0"/>
        <v>11663.866410000001</v>
      </c>
      <c r="H204" s="3">
        <f t="shared" si="1"/>
        <v>0.84999999999854481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21388.39</v>
      </c>
      <c r="D207" s="2">
        <f>'PR-RAS'!E211</f>
        <v>18034.54</v>
      </c>
      <c r="E207" s="2">
        <v>0</v>
      </c>
      <c r="F207" s="2">
        <v>0</v>
      </c>
      <c r="G207" s="3">
        <f t="shared" si="0"/>
        <v>11836.23882</v>
      </c>
      <c r="H207" s="3">
        <f t="shared" si="1"/>
        <v>0.84999999999854481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9180.43</v>
      </c>
      <c r="D212" s="2">
        <f>'PR-RAS'!E216</f>
        <v>7825.2400000000007</v>
      </c>
      <c r="E212" s="2">
        <v>0</v>
      </c>
      <c r="F212" s="2">
        <v>0</v>
      </c>
      <c r="G212" s="3">
        <f t="shared" si="0"/>
        <v>5239.3220100000008</v>
      </c>
      <c r="H212" s="3">
        <f t="shared" si="1"/>
        <v>0.67000000000098225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9121.09</v>
      </c>
      <c r="D213" s="2">
        <f>'PR-RAS'!E217</f>
        <v>7749.35</v>
      </c>
      <c r="E213" s="2">
        <v>0</v>
      </c>
      <c r="F213" s="2">
        <v>0</v>
      </c>
      <c r="G213" s="3">
        <f t="shared" si="0"/>
        <v>5219.3954800000001</v>
      </c>
      <c r="H213" s="3">
        <f t="shared" si="1"/>
        <v>0.44000000000050932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59.34</v>
      </c>
      <c r="D215" s="2">
        <f>'PR-RAS'!E219</f>
        <v>75.89</v>
      </c>
      <c r="E215" s="2">
        <v>0</v>
      </c>
      <c r="F215" s="2">
        <v>0</v>
      </c>
      <c r="G215" s="3">
        <f t="shared" si="0"/>
        <v>45.179679999999998</v>
      </c>
      <c r="H215" s="3">
        <f t="shared" si="1"/>
        <v>0.45000000000000284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91134.86</v>
      </c>
      <c r="D217" s="2">
        <f>'PR-RAS'!E221</f>
        <v>372148.11</v>
      </c>
      <c r="E217" s="2">
        <v>0</v>
      </c>
      <c r="F217" s="2">
        <v>0</v>
      </c>
      <c r="G217" s="3">
        <f t="shared" si="0"/>
        <v>180453.11327999999</v>
      </c>
      <c r="H217" s="3">
        <f t="shared" si="1"/>
        <v>0.24999999998544808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91134.86</v>
      </c>
      <c r="D221" s="2">
        <f>'PR-RAS'!E225</f>
        <v>372148.11</v>
      </c>
      <c r="E221" s="2">
        <v>0</v>
      </c>
      <c r="F221" s="2">
        <v>0</v>
      </c>
      <c r="G221" s="3">
        <f t="shared" si="0"/>
        <v>183794.8376</v>
      </c>
      <c r="H221" s="3">
        <f t="shared" si="1"/>
        <v>0.24999999998544808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91134.86</v>
      </c>
      <c r="D224" s="2">
        <f>'PR-RAS'!E228</f>
        <v>372148.11</v>
      </c>
      <c r="E224" s="2">
        <v>0</v>
      </c>
      <c r="F224" s="2">
        <v>0</v>
      </c>
      <c r="G224" s="3">
        <f t="shared" si="0"/>
        <v>186301.13084</v>
      </c>
      <c r="H224" s="3">
        <f t="shared" si="1"/>
        <v>0.24999999998544808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282434.62</v>
      </c>
      <c r="D226" s="2">
        <f>'PR-RAS'!E230</f>
        <v>208270.87</v>
      </c>
      <c r="E226" s="2">
        <v>0</v>
      </c>
      <c r="F226" s="2">
        <v>0</v>
      </c>
      <c r="G226" s="3">
        <f t="shared" si="0"/>
        <v>157269.68100000001</v>
      </c>
      <c r="H226" s="3">
        <f t="shared" si="1"/>
        <v>0.51000000000931323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77139.259999999995</v>
      </c>
      <c r="D233" s="2">
        <f>'PR-RAS'!E237</f>
        <v>29639.11</v>
      </c>
      <c r="E233" s="2">
        <v>0</v>
      </c>
      <c r="F233" s="2">
        <v>0</v>
      </c>
      <c r="G233" s="3">
        <f t="shared" si="0"/>
        <v>31648.855359999998</v>
      </c>
      <c r="H233" s="3">
        <f t="shared" si="1"/>
        <v>0.36999999999534339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1599.9</v>
      </c>
      <c r="D234" s="2">
        <f>'PR-RAS'!E238</f>
        <v>0</v>
      </c>
      <c r="E234" s="2">
        <v>0</v>
      </c>
      <c r="F234" s="2">
        <v>0</v>
      </c>
      <c r="G234" s="3">
        <f t="shared" si="0"/>
        <v>372.77670000000006</v>
      </c>
      <c r="H234" s="3">
        <f t="shared" si="1"/>
        <v>9.9999999999909051E-2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75539.360000000001</v>
      </c>
      <c r="D235" s="2">
        <f>'PR-RAS'!E239</f>
        <v>29639.11</v>
      </c>
      <c r="E235" s="2">
        <v>0</v>
      </c>
      <c r="F235" s="2">
        <v>0</v>
      </c>
      <c r="G235" s="3">
        <f t="shared" si="0"/>
        <v>31547.313720000006</v>
      </c>
      <c r="H235" s="3">
        <f t="shared" si="1"/>
        <v>0.47000000000116415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205295.35999999999</v>
      </c>
      <c r="D242" s="2">
        <f>'PR-RAS'!E246</f>
        <v>178631.76</v>
      </c>
      <c r="E242" s="2">
        <v>0</v>
      </c>
      <c r="F242" s="2">
        <v>0</v>
      </c>
      <c r="G242" s="3">
        <f t="shared" si="0"/>
        <v>135576.69008</v>
      </c>
      <c r="H242" s="3">
        <f t="shared" si="1"/>
        <v>0.59999999997671694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105295.36</v>
      </c>
      <c r="D243" s="2">
        <f>'PR-RAS'!E247</f>
        <v>101191.25</v>
      </c>
      <c r="E243" s="2">
        <v>0</v>
      </c>
      <c r="F243" s="2">
        <v>0</v>
      </c>
      <c r="G243" s="3">
        <f t="shared" si="0"/>
        <v>74458.042119999998</v>
      </c>
      <c r="H243" s="3">
        <f t="shared" si="1"/>
        <v>0.61000000000058208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100000</v>
      </c>
      <c r="D244" s="2">
        <f>'PR-RAS'!E248</f>
        <v>77440.509999999995</v>
      </c>
      <c r="E244" s="2">
        <v>0</v>
      </c>
      <c r="F244" s="2">
        <v>0</v>
      </c>
      <c r="G244" s="3">
        <f t="shared" si="0"/>
        <v>61936.087859999992</v>
      </c>
      <c r="H244" s="3">
        <f t="shared" si="1"/>
        <v>0.49000000000523869</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355198.06</v>
      </c>
      <c r="D258" s="2">
        <f>'PR-RAS'!E262</f>
        <v>501133.14</v>
      </c>
      <c r="E258" s="2">
        <v>0</v>
      </c>
      <c r="F258" s="2">
        <v>0</v>
      </c>
      <c r="G258" s="3">
        <f t="shared" si="0"/>
        <v>348868.33538</v>
      </c>
      <c r="H258" s="3">
        <f t="shared" si="1"/>
        <v>0.20000000001164153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355198.06</v>
      </c>
      <c r="D265" s="2">
        <f>'PR-RAS'!E269</f>
        <v>501133.14</v>
      </c>
      <c r="E265" s="2">
        <v>0</v>
      </c>
      <c r="F265" s="2">
        <v>0</v>
      </c>
      <c r="G265" s="3">
        <f t="shared" si="0"/>
        <v>358370.58576000005</v>
      </c>
      <c r="H265" s="3">
        <f t="shared" si="1"/>
        <v>0.20000000001164153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341442.06</v>
      </c>
      <c r="D266" s="2">
        <f>'PR-RAS'!E270</f>
        <v>486579.15</v>
      </c>
      <c r="E266" s="2">
        <v>0</v>
      </c>
      <c r="F266" s="2">
        <v>0</v>
      </c>
      <c r="G266" s="3">
        <f t="shared" si="0"/>
        <v>348369.09540000005</v>
      </c>
      <c r="H266" s="3">
        <f t="shared" si="1"/>
        <v>0.21000000002095476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13756</v>
      </c>
      <c r="D267" s="2">
        <f>'PR-RAS'!E271</f>
        <v>14553.99</v>
      </c>
      <c r="E267" s="2">
        <v>0</v>
      </c>
      <c r="F267" s="2">
        <v>0</v>
      </c>
      <c r="G267" s="3">
        <f t="shared" si="0"/>
        <v>11401.81868</v>
      </c>
      <c r="H267" s="3">
        <f t="shared" si="1"/>
        <v>1.0000000000218279E-2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825048.94</v>
      </c>
      <c r="D269" s="2">
        <f>'PR-RAS'!E273</f>
        <v>952089.95</v>
      </c>
      <c r="E269" s="2">
        <v>0</v>
      </c>
      <c r="F269" s="2">
        <v>0</v>
      </c>
      <c r="G269" s="3">
        <f t="shared" si="0"/>
        <v>731433.32912000001</v>
      </c>
      <c r="H269" s="3">
        <f t="shared" si="1"/>
        <v>0.11000000010244548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749048.94</v>
      </c>
      <c r="D270" s="2">
        <f>'PR-RAS'!E274</f>
        <v>914089.95</v>
      </c>
      <c r="E270" s="2">
        <v>0</v>
      </c>
      <c r="F270" s="2">
        <v>0</v>
      </c>
      <c r="G270" s="3">
        <f t="shared" si="0"/>
        <v>693274.55796000001</v>
      </c>
      <c r="H270" s="3">
        <f t="shared" si="1"/>
        <v>0.11000000010244548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749048.94</v>
      </c>
      <c r="D271" s="2">
        <f>'PR-RAS'!E275</f>
        <v>914089.95</v>
      </c>
      <c r="E271" s="2">
        <v>0</v>
      </c>
      <c r="F271" s="2">
        <v>0</v>
      </c>
      <c r="G271" s="3">
        <f t="shared" si="0"/>
        <v>695851.7868</v>
      </c>
      <c r="H271" s="3">
        <f t="shared" si="1"/>
        <v>0.11000000010244548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58000</v>
      </c>
      <c r="D274" s="2">
        <f>'PR-RAS'!E278</f>
        <v>38000</v>
      </c>
      <c r="E274" s="2">
        <v>0</v>
      </c>
      <c r="F274" s="2">
        <v>0</v>
      </c>
      <c r="G274" s="3">
        <f t="shared" si="0"/>
        <v>36582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58000</v>
      </c>
      <c r="D275" s="2">
        <f>'PR-RAS'!E279</f>
        <v>38000</v>
      </c>
      <c r="E275" s="2">
        <v>0</v>
      </c>
      <c r="F275" s="2">
        <v>0</v>
      </c>
      <c r="G275" s="3">
        <f t="shared" ref="G275:G528" si="12">(B275/1000)*(C275*1+D275*2)</f>
        <v>36716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18000</v>
      </c>
      <c r="D285" s="2">
        <f>'PR-RAS'!E289</f>
        <v>0</v>
      </c>
      <c r="E285" s="2">
        <v>0</v>
      </c>
      <c r="F285" s="2">
        <v>0</v>
      </c>
      <c r="G285" s="3">
        <f t="shared" si="12"/>
        <v>5111.9999999999991</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18000</v>
      </c>
      <c r="D286" s="2">
        <f>'PR-RAS'!E290</f>
        <v>0</v>
      </c>
      <c r="E286" s="2">
        <v>0</v>
      </c>
      <c r="F286" s="2">
        <v>0</v>
      </c>
      <c r="G286" s="3">
        <f t="shared" si="12"/>
        <v>5130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7771257.0700000003</v>
      </c>
      <c r="D295" s="2">
        <f>'PR-RAS'!E299</f>
        <v>9594798.3800000008</v>
      </c>
      <c r="E295" s="2">
        <v>0</v>
      </c>
      <c r="F295" s="2">
        <v>0</v>
      </c>
      <c r="G295" s="3">
        <f t="shared" si="12"/>
        <v>7926491.0260199998</v>
      </c>
      <c r="H295" s="3">
        <f t="shared" si="13"/>
        <v>0.45000000111758709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5583984.0000000019</v>
      </c>
      <c r="D296" s="2">
        <f>'PR-RAS'!E300</f>
        <v>4425228.57</v>
      </c>
      <c r="E296" s="2">
        <v>0</v>
      </c>
      <c r="F296" s="2">
        <v>0</v>
      </c>
      <c r="G296" s="3">
        <f t="shared" si="12"/>
        <v>4258160.1363000004</v>
      </c>
      <c r="H296" s="3">
        <f t="shared" si="13"/>
        <v>0.43000000156462193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6170810.21</v>
      </c>
      <c r="D298" s="2">
        <f>'PR-RAS'!E302</f>
        <v>11794408.32</v>
      </c>
      <c r="E298" s="2">
        <v>0</v>
      </c>
      <c r="F298" s="2">
        <v>0</v>
      </c>
      <c r="G298" s="3">
        <f t="shared" si="12"/>
        <v>8838609.1744500007</v>
      </c>
      <c r="H298" s="3">
        <f t="shared" si="13"/>
        <v>0.53000000026077032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2392791</v>
      </c>
      <c r="D300" s="2">
        <f>'PR-RAS'!E304</f>
        <v>3178942.85</v>
      </c>
      <c r="E300" s="2">
        <v>0</v>
      </c>
      <c r="F300" s="2">
        <v>0</v>
      </c>
      <c r="G300" s="3">
        <f t="shared" si="12"/>
        <v>2616452.3332999996</v>
      </c>
      <c r="H300" s="3">
        <f t="shared" si="13"/>
        <v>0.14999999990686774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97527.75</v>
      </c>
      <c r="D303" s="2">
        <f>'PR-RAS'!E308</f>
        <v>184984.6</v>
      </c>
      <c r="E303" s="2">
        <v>0</v>
      </c>
      <c r="F303" s="2">
        <v>0</v>
      </c>
      <c r="G303" s="3">
        <f t="shared" si="12"/>
        <v>141184.07889999999</v>
      </c>
      <c r="H303" s="3">
        <f t="shared" si="13"/>
        <v>0.64999999999417923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97527.75</v>
      </c>
      <c r="D304" s="2">
        <f>'PR-RAS'!E309</f>
        <v>184984.6</v>
      </c>
      <c r="E304" s="2">
        <v>0</v>
      </c>
      <c r="F304" s="2">
        <v>0</v>
      </c>
      <c r="G304" s="3">
        <f t="shared" si="12"/>
        <v>141651.57584999999</v>
      </c>
      <c r="H304" s="3">
        <f t="shared" si="13"/>
        <v>0.64999999999417923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97527.75</v>
      </c>
      <c r="D305" s="2">
        <f>'PR-RAS'!E310</f>
        <v>184984.6</v>
      </c>
      <c r="E305" s="2">
        <v>0</v>
      </c>
      <c r="F305" s="2">
        <v>0</v>
      </c>
      <c r="G305" s="3">
        <f t="shared" si="12"/>
        <v>142119.07279999999</v>
      </c>
      <c r="H305" s="3">
        <f t="shared" si="13"/>
        <v>0.64999999999417923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97527.75</v>
      </c>
      <c r="D306" s="2">
        <f>'PR-RAS'!E311</f>
        <v>184984.6</v>
      </c>
      <c r="E306" s="2">
        <v>0</v>
      </c>
      <c r="F306" s="2">
        <v>0</v>
      </c>
      <c r="G306" s="3">
        <f t="shared" si="12"/>
        <v>142586.56975</v>
      </c>
      <c r="H306" s="3">
        <f t="shared" si="13"/>
        <v>0.64999999999417923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3465567.5900000003</v>
      </c>
      <c r="D355" s="2">
        <f>'PR-RAS'!E360</f>
        <v>6346569.7700000005</v>
      </c>
      <c r="E355" s="2">
        <v>0</v>
      </c>
      <c r="F355" s="2">
        <v>0</v>
      </c>
      <c r="G355" s="3">
        <f t="shared" si="12"/>
        <v>5720182.3240200002</v>
      </c>
      <c r="H355" s="3">
        <f t="shared" si="13"/>
        <v>0.63999999919906259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657780.85</v>
      </c>
      <c r="D356" s="2">
        <f>'PR-RAS'!E361</f>
        <v>368120.21</v>
      </c>
      <c r="E356" s="2">
        <v>0</v>
      </c>
      <c r="F356" s="2">
        <v>0</v>
      </c>
      <c r="G356" s="3">
        <f t="shared" si="12"/>
        <v>494877.55085</v>
      </c>
      <c r="H356" s="3">
        <f t="shared" si="13"/>
        <v>0.36000000004423782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657780.85</v>
      </c>
      <c r="D357" s="2">
        <f>'PR-RAS'!E362</f>
        <v>368120.21</v>
      </c>
      <c r="E357" s="2">
        <v>0</v>
      </c>
      <c r="F357" s="2">
        <v>0</v>
      </c>
      <c r="G357" s="3">
        <f t="shared" si="12"/>
        <v>496271.57211999997</v>
      </c>
      <c r="H357" s="3">
        <f t="shared" si="13"/>
        <v>0.36000000004423782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657780.85</v>
      </c>
      <c r="D358" s="2">
        <f>'PR-RAS'!E363</f>
        <v>368120.21</v>
      </c>
      <c r="E358" s="2">
        <v>0</v>
      </c>
      <c r="F358" s="2">
        <v>0</v>
      </c>
      <c r="G358" s="3">
        <f t="shared" si="12"/>
        <v>497665.59338999999</v>
      </c>
      <c r="H358" s="3">
        <f t="shared" si="13"/>
        <v>0.36000000004423782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2672063.9700000002</v>
      </c>
      <c r="D368" s="2">
        <f>'PR-RAS'!E373</f>
        <v>4492600.1100000003</v>
      </c>
      <c r="E368" s="2">
        <v>0</v>
      </c>
      <c r="F368" s="2">
        <v>0</v>
      </c>
      <c r="G368" s="3">
        <f t="shared" si="12"/>
        <v>4278215.9577300008</v>
      </c>
      <c r="H368" s="3">
        <f t="shared" si="13"/>
        <v>0.14000000013038516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2098550.9900000002</v>
      </c>
      <c r="D369" s="2">
        <f>'PR-RAS'!E374</f>
        <v>3787704.04</v>
      </c>
      <c r="E369" s="2">
        <v>0</v>
      </c>
      <c r="F369" s="2">
        <v>0</v>
      </c>
      <c r="G369" s="3">
        <f t="shared" si="12"/>
        <v>3560016.9377600001</v>
      </c>
      <c r="H369" s="3">
        <f t="shared" si="13"/>
        <v>4.9999999813735485E-2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11215.71</v>
      </c>
      <c r="E370" s="2">
        <v>0</v>
      </c>
      <c r="F370" s="2">
        <v>0</v>
      </c>
      <c r="G370" s="3">
        <f t="shared" si="12"/>
        <v>8277.19398</v>
      </c>
      <c r="H370" s="3">
        <f t="shared" si="13"/>
        <v>0.29000000000087311</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3125</v>
      </c>
      <c r="D371" s="2">
        <f>'PR-RAS'!E376</f>
        <v>282864.18</v>
      </c>
      <c r="E371" s="2">
        <v>0</v>
      </c>
      <c r="F371" s="2">
        <v>0</v>
      </c>
      <c r="G371" s="3">
        <f t="shared" si="12"/>
        <v>210475.7432</v>
      </c>
      <c r="H371" s="3">
        <f t="shared" si="13"/>
        <v>0.17999999999301508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1240115.8500000001</v>
      </c>
      <c r="D372" s="2">
        <f>'PR-RAS'!E377</f>
        <v>1863864.54</v>
      </c>
      <c r="E372" s="2">
        <v>0</v>
      </c>
      <c r="F372" s="2">
        <v>0</v>
      </c>
      <c r="G372" s="3">
        <f t="shared" si="12"/>
        <v>1843070.4690299998</v>
      </c>
      <c r="H372" s="3">
        <f t="shared" si="13"/>
        <v>0.60999999986961484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855310.14</v>
      </c>
      <c r="D373" s="2">
        <f>'PR-RAS'!E378</f>
        <v>1629759.61</v>
      </c>
      <c r="E373" s="2">
        <v>0</v>
      </c>
      <c r="F373" s="2">
        <v>0</v>
      </c>
      <c r="G373" s="3">
        <f t="shared" si="12"/>
        <v>1530716.5219200002</v>
      </c>
      <c r="H373" s="3">
        <f t="shared" si="13"/>
        <v>0.52999999991152436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200350.22</v>
      </c>
      <c r="D374" s="2">
        <f>'PR-RAS'!E379</f>
        <v>153541.20000000001</v>
      </c>
      <c r="E374" s="2">
        <v>0</v>
      </c>
      <c r="F374" s="2">
        <v>0</v>
      </c>
      <c r="G374" s="3">
        <f t="shared" si="12"/>
        <v>189272.36726</v>
      </c>
      <c r="H374" s="3">
        <f t="shared" si="13"/>
        <v>0.42000000001280569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25448.45</v>
      </c>
      <c r="D375" s="2">
        <f>'PR-RAS'!E380</f>
        <v>62989.87</v>
      </c>
      <c r="E375" s="2">
        <v>0</v>
      </c>
      <c r="F375" s="2">
        <v>0</v>
      </c>
      <c r="G375" s="3">
        <f t="shared" si="12"/>
        <v>56634.143060000002</v>
      </c>
      <c r="H375" s="3">
        <f t="shared" si="13"/>
        <v>0.57999999999810825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1452.83</v>
      </c>
      <c r="D376" s="2">
        <f>'PR-RAS'!E381</f>
        <v>1251</v>
      </c>
      <c r="E376" s="2">
        <v>0</v>
      </c>
      <c r="F376" s="2">
        <v>0</v>
      </c>
      <c r="G376" s="3">
        <f t="shared" si="12"/>
        <v>1483.06125</v>
      </c>
      <c r="H376" s="3">
        <f t="shared" si="13"/>
        <v>0.17000000000007276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6895.13</v>
      </c>
      <c r="E377" s="2">
        <v>0</v>
      </c>
      <c r="F377" s="2">
        <v>0</v>
      </c>
      <c r="G377" s="3">
        <f t="shared" si="12"/>
        <v>5185.1377600000005</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388.25</v>
      </c>
      <c r="D380" s="2">
        <f>'PR-RAS'!E385</f>
        <v>3195.83</v>
      </c>
      <c r="E380" s="2">
        <v>0</v>
      </c>
      <c r="F380" s="2">
        <v>0</v>
      </c>
      <c r="G380" s="3">
        <f t="shared" si="12"/>
        <v>2569.5858899999998</v>
      </c>
      <c r="H380" s="3">
        <f t="shared" si="13"/>
        <v>0.42000000000007276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173060.69</v>
      </c>
      <c r="D381" s="2">
        <f>'PR-RAS'!E386</f>
        <v>79209.37</v>
      </c>
      <c r="E381" s="2">
        <v>0</v>
      </c>
      <c r="F381" s="2">
        <v>0</v>
      </c>
      <c r="G381" s="3">
        <f t="shared" si="12"/>
        <v>125962.18339999999</v>
      </c>
      <c r="H381" s="3">
        <f t="shared" si="13"/>
        <v>0.67999999999301508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36527.86</v>
      </c>
      <c r="D383" s="2">
        <f>'PR-RAS'!E388</f>
        <v>0</v>
      </c>
      <c r="E383" s="2">
        <v>0</v>
      </c>
      <c r="F383" s="2">
        <v>0</v>
      </c>
      <c r="G383" s="3">
        <f t="shared" si="12"/>
        <v>13953.642520000001</v>
      </c>
      <c r="H383" s="3">
        <f t="shared" si="13"/>
        <v>0.13999999999941792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36527.86</v>
      </c>
      <c r="D384" s="2">
        <f>'PR-RAS'!E389</f>
        <v>0</v>
      </c>
      <c r="E384" s="2">
        <v>0</v>
      </c>
      <c r="F384" s="2">
        <v>0</v>
      </c>
      <c r="G384" s="3">
        <f t="shared" si="12"/>
        <v>13990.170380000001</v>
      </c>
      <c r="H384" s="3">
        <f t="shared" si="13"/>
        <v>0.13999999999941792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14914.84</v>
      </c>
      <c r="D388" s="2">
        <f>'PR-RAS'!E393</f>
        <v>81938.23000000001</v>
      </c>
      <c r="E388" s="2">
        <v>0</v>
      </c>
      <c r="F388" s="2">
        <v>0</v>
      </c>
      <c r="G388" s="3">
        <f t="shared" si="12"/>
        <v>69192.233100000012</v>
      </c>
      <c r="H388" s="3">
        <f t="shared" si="13"/>
        <v>0.39000000001033186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9814.84</v>
      </c>
      <c r="D389" s="2">
        <f>'PR-RAS'!E394</f>
        <v>9790.41</v>
      </c>
      <c r="E389" s="2">
        <v>0</v>
      </c>
      <c r="F389" s="2">
        <v>0</v>
      </c>
      <c r="G389" s="3">
        <f t="shared" si="12"/>
        <v>11405.516079999999</v>
      </c>
      <c r="H389" s="3">
        <f t="shared" si="13"/>
        <v>0.56999999999970896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5100</v>
      </c>
      <c r="D390" s="2">
        <f>'PR-RAS'!E395</f>
        <v>72147.820000000007</v>
      </c>
      <c r="E390" s="2">
        <v>0</v>
      </c>
      <c r="F390" s="2">
        <v>0</v>
      </c>
      <c r="G390" s="3">
        <f t="shared" si="12"/>
        <v>58114.903960000011</v>
      </c>
      <c r="H390" s="3">
        <f t="shared" si="13"/>
        <v>0.17999999999301508</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321720.06</v>
      </c>
      <c r="D396" s="2">
        <f>'PR-RAS'!E401</f>
        <v>469416.64</v>
      </c>
      <c r="E396" s="2">
        <v>0</v>
      </c>
      <c r="F396" s="2">
        <v>0</v>
      </c>
      <c r="G396" s="3">
        <f t="shared" si="12"/>
        <v>497918.56930000003</v>
      </c>
      <c r="H396" s="3">
        <f t="shared" si="13"/>
        <v>0.41999999998370185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36559.199999999997</v>
      </c>
      <c r="E398" s="2">
        <v>0</v>
      </c>
      <c r="F398" s="2">
        <v>0</v>
      </c>
      <c r="G398" s="3">
        <f t="shared" si="12"/>
        <v>29028.004799999999</v>
      </c>
      <c r="H398" s="3">
        <f t="shared" si="13"/>
        <v>0.19999999999708962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133771.29999999999</v>
      </c>
      <c r="D399" s="2">
        <f>'PR-RAS'!E404</f>
        <v>263042.06</v>
      </c>
      <c r="E399" s="2">
        <v>0</v>
      </c>
      <c r="F399" s="2">
        <v>0</v>
      </c>
      <c r="G399" s="3">
        <f t="shared" si="12"/>
        <v>262622.45715999999</v>
      </c>
      <c r="H399" s="3">
        <f t="shared" si="13"/>
        <v>0.35999999998603016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187948.76</v>
      </c>
      <c r="D400" s="2">
        <f>'PR-RAS'!E405</f>
        <v>169815.38</v>
      </c>
      <c r="E400" s="2">
        <v>0</v>
      </c>
      <c r="F400" s="2">
        <v>0</v>
      </c>
      <c r="G400" s="3">
        <f t="shared" si="12"/>
        <v>210504.22848000002</v>
      </c>
      <c r="H400" s="3">
        <f t="shared" si="13"/>
        <v>0.61999999999534339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135722.76999999999</v>
      </c>
      <c r="D407" s="2">
        <f>'PR-RAS'!E412</f>
        <v>1485849.45</v>
      </c>
      <c r="E407" s="2">
        <v>0</v>
      </c>
      <c r="F407" s="2">
        <v>0</v>
      </c>
      <c r="G407" s="3">
        <f t="shared" si="12"/>
        <v>1261613.19802</v>
      </c>
      <c r="H407" s="3">
        <f t="shared" si="13"/>
        <v>0.67999999996391125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135722.76999999999</v>
      </c>
      <c r="D408" s="2">
        <f>'PR-RAS'!E413</f>
        <v>1485849.45</v>
      </c>
      <c r="E408" s="2">
        <v>0</v>
      </c>
      <c r="F408" s="2">
        <v>0</v>
      </c>
      <c r="G408" s="3">
        <f t="shared" si="12"/>
        <v>1264720.6196899998</v>
      </c>
      <c r="H408" s="3">
        <f t="shared" si="13"/>
        <v>0.67999999996391125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3368039.8400000003</v>
      </c>
      <c r="D413" s="2">
        <f>'PR-RAS'!E418</f>
        <v>6161585.1700000009</v>
      </c>
      <c r="E413" s="2">
        <v>0</v>
      </c>
      <c r="F413" s="2">
        <v>0</v>
      </c>
      <c r="G413" s="3">
        <f t="shared" si="12"/>
        <v>6464778.5941599999</v>
      </c>
      <c r="H413" s="3">
        <f t="shared" si="13"/>
        <v>0.33000000054016709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4379211.29</v>
      </c>
      <c r="D415" s="2">
        <f>'PR-RAS'!E420</f>
        <v>7809467.2999999998</v>
      </c>
      <c r="E415" s="2">
        <v>0</v>
      </c>
      <c r="F415" s="2">
        <v>0</v>
      </c>
      <c r="G415" s="3">
        <f t="shared" si="12"/>
        <v>8279232.3984599998</v>
      </c>
      <c r="H415" s="3">
        <f t="shared" si="13"/>
        <v>0.58999999985098839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62284.77</v>
      </c>
      <c r="D416" s="2">
        <f>'PR-RAS'!E421</f>
        <v>7614.91</v>
      </c>
      <c r="E416" s="2">
        <v>0</v>
      </c>
      <c r="F416" s="2">
        <v>0</v>
      </c>
      <c r="G416" s="3">
        <f t="shared" si="12"/>
        <v>32168.554849999997</v>
      </c>
      <c r="H416" s="3">
        <f t="shared" si="13"/>
        <v>0.32000000000334694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13452768.820000002</v>
      </c>
      <c r="D417" s="2">
        <f>'PR-RAS'!E422</f>
        <v>14205011.550000001</v>
      </c>
      <c r="E417" s="2">
        <v>0</v>
      </c>
      <c r="F417" s="2">
        <v>0</v>
      </c>
      <c r="G417" s="3">
        <f t="shared" si="12"/>
        <v>17414921.438719999</v>
      </c>
      <c r="H417" s="3">
        <f t="shared" si="13"/>
        <v>0.62999999709427357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11236824.66</v>
      </c>
      <c r="D418" s="2">
        <f>'PR-RAS'!E423</f>
        <v>15941368.150000002</v>
      </c>
      <c r="E418" s="2">
        <v>0</v>
      </c>
      <c r="F418" s="2">
        <v>0</v>
      </c>
      <c r="G418" s="3">
        <f t="shared" si="12"/>
        <v>17980856.920320004</v>
      </c>
      <c r="H418" s="3">
        <f t="shared" si="13"/>
        <v>0.49000000208616257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2215944.160000002</v>
      </c>
      <c r="D419" s="2">
        <f>'PR-RAS'!E424</f>
        <v>0</v>
      </c>
      <c r="E419" s="2">
        <v>0</v>
      </c>
      <c r="F419" s="2">
        <v>0</v>
      </c>
      <c r="G419" s="3">
        <f t="shared" si="12"/>
        <v>926264.65888000082</v>
      </c>
      <c r="H419" s="3">
        <f t="shared" si="13"/>
        <v>0.16000000201165676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1736356.6000000015</v>
      </c>
      <c r="E420" s="2">
        <v>0</v>
      </c>
      <c r="F420" s="2">
        <v>0</v>
      </c>
      <c r="G420" s="3">
        <f t="shared" si="12"/>
        <v>1455066.8308000013</v>
      </c>
      <c r="H420" s="3">
        <f t="shared" si="13"/>
        <v>0.39999999850988388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1791598.92</v>
      </c>
      <c r="D421" s="2">
        <f>'PR-RAS'!E426</f>
        <v>3984941.0200000005</v>
      </c>
      <c r="E421" s="2">
        <v>0</v>
      </c>
      <c r="F421" s="2">
        <v>0</v>
      </c>
      <c r="G421" s="3">
        <f t="shared" si="12"/>
        <v>4099822.0032000002</v>
      </c>
      <c r="H421" s="3">
        <f t="shared" si="13"/>
        <v>0.10000000055879354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2455075.77</v>
      </c>
      <c r="D423" s="2">
        <f>'PR-RAS'!E428</f>
        <v>3186557.7600000002</v>
      </c>
      <c r="E423" s="2">
        <v>0</v>
      </c>
      <c r="F423" s="2">
        <v>0</v>
      </c>
      <c r="G423" s="3">
        <f t="shared" si="12"/>
        <v>3725496.7243800005</v>
      </c>
      <c r="H423" s="3">
        <f t="shared" si="13"/>
        <v>0.46999999973922968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2637573.84</v>
      </c>
      <c r="D529" s="2">
        <f>'PR-RAS'!E535</f>
        <v>309222.23</v>
      </c>
      <c r="E529" s="2">
        <v>0</v>
      </c>
      <c r="F529" s="2">
        <v>0</v>
      </c>
      <c r="G529" s="3">
        <f t="shared" ref="G529:G836" si="14">(B529/1000)*(C529*1+D529*2)</f>
        <v>1719177.6624</v>
      </c>
      <c r="H529" s="3">
        <f t="shared" ref="H529:H836" si="15">ABS(C529-ROUND(C529,0))+ABS(D529-ROUND(D529,0))</f>
        <v>0.39000000013038516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2000000</v>
      </c>
      <c r="D530" s="2">
        <f>'PR-RAS'!E536</f>
        <v>0</v>
      </c>
      <c r="E530" s="2">
        <v>0</v>
      </c>
      <c r="F530" s="2">
        <v>0</v>
      </c>
      <c r="G530" s="3">
        <f t="shared" si="14"/>
        <v>1058000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2000000</v>
      </c>
      <c r="D564" s="2">
        <f>'PR-RAS'!E570</f>
        <v>0</v>
      </c>
      <c r="E564" s="2">
        <v>0</v>
      </c>
      <c r="F564" s="2">
        <v>0</v>
      </c>
      <c r="G564" s="3">
        <f t="shared" si="14"/>
        <v>1126000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637573.84</v>
      </c>
      <c r="D591" s="2">
        <f>'PR-RAS'!E597</f>
        <v>309222.23</v>
      </c>
      <c r="E591" s="2">
        <v>0</v>
      </c>
      <c r="F591" s="2">
        <v>0</v>
      </c>
      <c r="G591" s="3">
        <f t="shared" si="14"/>
        <v>741050.7969999999</v>
      </c>
      <c r="H591" s="3">
        <f t="shared" si="15"/>
        <v>0.39000000001396984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637573.84</v>
      </c>
      <c r="D603" s="2">
        <f>'PR-RAS'!E609</f>
        <v>237573.84</v>
      </c>
      <c r="E603" s="2">
        <v>0</v>
      </c>
      <c r="F603" s="2">
        <v>0</v>
      </c>
      <c r="G603" s="3">
        <f t="shared" si="14"/>
        <v>669858.35503999994</v>
      </c>
      <c r="H603" s="3">
        <f t="shared" si="15"/>
        <v>0.32000000003608875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637573.84</v>
      </c>
      <c r="D604" s="2">
        <f>'PR-RAS'!E610</f>
        <v>237573.84</v>
      </c>
      <c r="E604" s="2">
        <v>0</v>
      </c>
      <c r="F604" s="2">
        <v>0</v>
      </c>
      <c r="G604" s="3">
        <f t="shared" si="14"/>
        <v>670971.07655999996</v>
      </c>
      <c r="H604" s="3">
        <f t="shared" si="15"/>
        <v>0.32000000003608875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71648.39</v>
      </c>
      <c r="E615" s="2">
        <v>0</v>
      </c>
      <c r="F615" s="2">
        <v>0</v>
      </c>
      <c r="G615" s="3">
        <f t="shared" si="14"/>
        <v>87984.22292</v>
      </c>
      <c r="H615" s="3">
        <f t="shared" si="15"/>
        <v>0.38999999999941792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71648.39</v>
      </c>
      <c r="E616" s="2">
        <v>0</v>
      </c>
      <c r="F616" s="2">
        <v>0</v>
      </c>
      <c r="G616" s="3">
        <f t="shared" si="14"/>
        <v>88127.519700000004</v>
      </c>
      <c r="H616" s="3">
        <f t="shared" si="15"/>
        <v>0.38999999999941792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2637573.84</v>
      </c>
      <c r="D634" s="2">
        <f>'PR-RAS'!E640</f>
        <v>309222.23</v>
      </c>
      <c r="E634" s="2">
        <v>0</v>
      </c>
      <c r="F634" s="2">
        <v>0</v>
      </c>
      <c r="G634" s="3">
        <f t="shared" si="14"/>
        <v>2061059.5839</v>
      </c>
      <c r="H634" s="3">
        <f t="shared" si="15"/>
        <v>0.39000000013038516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620468.78</v>
      </c>
      <c r="D636" s="2">
        <f>'PR-RAS'!E642</f>
        <v>1311678.54</v>
      </c>
      <c r="E636" s="2">
        <v>0</v>
      </c>
      <c r="F636" s="2">
        <v>0</v>
      </c>
      <c r="G636" s="3">
        <f t="shared" si="14"/>
        <v>2059829.4211000002</v>
      </c>
      <c r="H636" s="3">
        <f t="shared" si="15"/>
        <v>0.67999999993480742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13452768.820000002</v>
      </c>
      <c r="D637" s="2">
        <f>'PR-RAS'!E643</f>
        <v>14205011.550000001</v>
      </c>
      <c r="E637" s="2">
        <v>0</v>
      </c>
      <c r="F637" s="2">
        <v>0</v>
      </c>
      <c r="G637" s="3">
        <f t="shared" si="14"/>
        <v>26624735.661120001</v>
      </c>
      <c r="H637" s="3">
        <f t="shared" si="15"/>
        <v>0.62999999709427357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13874398.5</v>
      </c>
      <c r="D638" s="2">
        <f>'PR-RAS'!E644</f>
        <v>16250590.380000003</v>
      </c>
      <c r="E638" s="2">
        <v>0</v>
      </c>
      <c r="F638" s="2">
        <v>0</v>
      </c>
      <c r="G638" s="3">
        <f t="shared" si="14"/>
        <v>29541243.988620006</v>
      </c>
      <c r="H638" s="3">
        <f t="shared" si="15"/>
        <v>0.88000000268220901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421629.67999999784</v>
      </c>
      <c r="D640" s="2">
        <f>'PR-RAS'!E646</f>
        <v>2045578.8300000019</v>
      </c>
      <c r="E640" s="2">
        <v>0</v>
      </c>
      <c r="F640" s="2">
        <v>0</v>
      </c>
      <c r="G640" s="3">
        <f t="shared" si="14"/>
        <v>2883671.1102600014</v>
      </c>
      <c r="H640" s="3">
        <f t="shared" si="15"/>
        <v>0.49000000022351742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1171130.1399999999</v>
      </c>
      <c r="D641" s="2">
        <f>'PR-RAS'!E647</f>
        <v>2673262.4800000004</v>
      </c>
      <c r="E641" s="2">
        <v>0</v>
      </c>
      <c r="F641" s="2">
        <v>0</v>
      </c>
      <c r="G641" s="3">
        <f t="shared" si="14"/>
        <v>4171299.2640000004</v>
      </c>
      <c r="H641" s="3">
        <f t="shared" si="15"/>
        <v>0.62000000034458935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749500.46000000206</v>
      </c>
      <c r="D643" s="2">
        <f>'PR-RAS'!E649</f>
        <v>627683.64999999851</v>
      </c>
      <c r="E643" s="2">
        <v>0</v>
      </c>
      <c r="F643" s="2">
        <v>0</v>
      </c>
      <c r="G643" s="3">
        <f t="shared" si="14"/>
        <v>1287125.1019199993</v>
      </c>
      <c r="H643" s="3">
        <f t="shared" si="15"/>
        <v>0.81000000354833901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217582.85</v>
      </c>
      <c r="D645" s="2">
        <f>'PR-RAS'!E651</f>
        <v>34.92</v>
      </c>
      <c r="E645" s="2">
        <v>0</v>
      </c>
      <c r="F645" s="2">
        <v>0</v>
      </c>
      <c r="G645" s="3">
        <f t="shared" si="14"/>
        <v>140168.33236</v>
      </c>
      <c r="H645" s="3">
        <f t="shared" si="15"/>
        <v>0.22999999999417753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1830312.98</v>
      </c>
      <c r="D646" s="2">
        <f>'PR-RAS'!E653</f>
        <v>1373270.22</v>
      </c>
      <c r="E646" s="2">
        <v>0</v>
      </c>
      <c r="F646" s="2">
        <v>0</v>
      </c>
      <c r="G646" s="3">
        <f t="shared" si="14"/>
        <v>2952070.4558999999</v>
      </c>
      <c r="H646" s="3">
        <f t="shared" si="15"/>
        <v>0.23999999999068677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17562160.25</v>
      </c>
      <c r="D647" s="2">
        <f>'PR-RAS'!E654</f>
        <v>21609790.149999999</v>
      </c>
      <c r="E647" s="2">
        <v>0</v>
      </c>
      <c r="F647" s="2">
        <v>0</v>
      </c>
      <c r="G647" s="3">
        <f t="shared" si="14"/>
        <v>39265004.395300001</v>
      </c>
      <c r="H647" s="3">
        <f t="shared" si="15"/>
        <v>0.39999999850988388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18019203.010000002</v>
      </c>
      <c r="D648" s="2">
        <f>'PR-RAS'!E655</f>
        <v>21307395.100000001</v>
      </c>
      <c r="E648" s="2">
        <v>0</v>
      </c>
      <c r="F648" s="2">
        <v>0</v>
      </c>
      <c r="G648" s="3">
        <f t="shared" si="14"/>
        <v>39230193.606870003</v>
      </c>
      <c r="H648" s="3">
        <f t="shared" si="15"/>
        <v>0.11000000312924385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1373270.2199999988</v>
      </c>
      <c r="D649" s="2">
        <f>'PR-RAS'!E656</f>
        <v>1675665.2699999958</v>
      </c>
      <c r="E649" s="2">
        <v>0</v>
      </c>
      <c r="F649" s="2">
        <v>0</v>
      </c>
      <c r="G649" s="3">
        <f t="shared" si="14"/>
        <v>3061541.2924799938</v>
      </c>
      <c r="H649" s="3">
        <f t="shared" si="15"/>
        <v>0.48999999463558197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55</v>
      </c>
      <c r="D650" s="2">
        <f>'PR-RAS'!E657</f>
        <v>57</v>
      </c>
      <c r="E650" s="2">
        <v>0</v>
      </c>
      <c r="F650" s="2">
        <v>0</v>
      </c>
      <c r="G650" s="3">
        <f t="shared" si="14"/>
        <v>109.681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53</v>
      </c>
      <c r="E651" s="2">
        <v>0</v>
      </c>
      <c r="F651" s="2">
        <v>0</v>
      </c>
      <c r="G651" s="3">
        <f t="shared" si="14"/>
        <v>103.35000000000001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53</v>
      </c>
      <c r="D652" s="2">
        <f>'PR-RAS'!E659</f>
        <v>54</v>
      </c>
      <c r="E652" s="2">
        <v>0</v>
      </c>
      <c r="F652" s="2">
        <v>0</v>
      </c>
      <c r="G652" s="3">
        <f t="shared" si="14"/>
        <v>104.81100000000001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45</v>
      </c>
      <c r="E653" s="2">
        <v>0</v>
      </c>
      <c r="F653" s="2">
        <v>0</v>
      </c>
      <c r="G653" s="3">
        <f t="shared" si="14"/>
        <v>87.368000000000009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1733770.35</v>
      </c>
      <c r="E656" s="2">
        <v>0</v>
      </c>
      <c r="F656" s="2">
        <v>0</v>
      </c>
      <c r="G656" s="3">
        <f t="shared" ref="G656:G657" si="16">(B656/1000)*(C656*1+D656*2)</f>
        <v>2271239.1585000004</v>
      </c>
      <c r="H656" s="3">
        <f t="shared" ref="H656:H657" si="17">ABS(C656-ROUND(C656,0))+ABS(D656-ROUND(D656,0))</f>
        <v>0.35000000009313226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1807320.2</v>
      </c>
      <c r="E657" s="2">
        <v>0</v>
      </c>
      <c r="F657" s="2">
        <v>0</v>
      </c>
      <c r="G657" s="3">
        <f t="shared" si="16"/>
        <v>2371204.1024000002</v>
      </c>
      <c r="H657" s="3">
        <f t="shared" si="17"/>
        <v>0.19999999995343387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88859</v>
      </c>
      <c r="D662" s="2">
        <f>'PR-RAS'!E669</f>
        <v>78756</v>
      </c>
      <c r="E662" s="2">
        <v>0</v>
      </c>
      <c r="F662" s="2">
        <v>0</v>
      </c>
      <c r="G662" s="3">
        <f t="shared" si="14"/>
        <v>162851.231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470.23</v>
      </c>
      <c r="D664" s="2">
        <f>'PR-RAS'!E671</f>
        <v>6439.95</v>
      </c>
      <c r="E664" s="2">
        <v>0</v>
      </c>
      <c r="F664" s="2">
        <v>0</v>
      </c>
      <c r="G664" s="3">
        <f t="shared" si="14"/>
        <v>8851.1361899999993</v>
      </c>
      <c r="H664" s="3">
        <f t="shared" si="15"/>
        <v>0.28000000000020009</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5172.63</v>
      </c>
      <c r="D665" s="2">
        <f>'PR-RAS'!E672</f>
        <v>623.25</v>
      </c>
      <c r="E665" s="2">
        <v>0</v>
      </c>
      <c r="F665" s="2">
        <v>0</v>
      </c>
      <c r="G665" s="3">
        <f t="shared" si="14"/>
        <v>4262.3023200000007</v>
      </c>
      <c r="H665" s="3">
        <f t="shared" si="15"/>
        <v>0.61999999999989086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841102.15</v>
      </c>
      <c r="D666" s="2">
        <f>'PR-RAS'!E673</f>
        <v>377556.33</v>
      </c>
      <c r="E666" s="2">
        <v>0</v>
      </c>
      <c r="F666" s="2">
        <v>0</v>
      </c>
      <c r="G666" s="3">
        <f t="shared" si="14"/>
        <v>1061482.8486500001</v>
      </c>
      <c r="H666" s="3">
        <f t="shared" si="15"/>
        <v>0.48000000003958121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27387</v>
      </c>
      <c r="D674" s="2">
        <f>'PR-RAS'!E681</f>
        <v>247115.07</v>
      </c>
      <c r="E674" s="2">
        <v>0</v>
      </c>
      <c r="F674" s="2">
        <v>0</v>
      </c>
      <c r="G674" s="3">
        <f t="shared" si="14"/>
        <v>351048.33522000001</v>
      </c>
      <c r="H674" s="3">
        <f t="shared" si="15"/>
        <v>7.0000000006984919E-2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4921.6000000000004</v>
      </c>
      <c r="D676" s="2">
        <f>'PR-RAS'!E683</f>
        <v>15802.2</v>
      </c>
      <c r="E676" s="2">
        <v>0</v>
      </c>
      <c r="F676" s="2">
        <v>0</v>
      </c>
      <c r="G676" s="3">
        <f t="shared" si="14"/>
        <v>24655.050000000003</v>
      </c>
      <c r="H676" s="3">
        <f t="shared" si="15"/>
        <v>0.6000000000003638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6100</v>
      </c>
      <c r="D678" s="2">
        <f>'PR-RAS'!E685</f>
        <v>8000</v>
      </c>
      <c r="E678" s="2">
        <v>0</v>
      </c>
      <c r="F678" s="2">
        <v>0</v>
      </c>
      <c r="G678" s="3">
        <f t="shared" si="14"/>
        <v>14961.7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114005</v>
      </c>
      <c r="D695" s="2">
        <f>'PR-RAS'!E702</f>
        <v>122389.59</v>
      </c>
      <c r="E695" s="2">
        <v>0</v>
      </c>
      <c r="F695" s="2">
        <v>0</v>
      </c>
      <c r="G695" s="3">
        <f t="shared" si="14"/>
        <v>248996.22091999996</v>
      </c>
      <c r="H695" s="3">
        <f t="shared" si="15"/>
        <v>0.41000000000349246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996002.06</v>
      </c>
      <c r="D699" s="2">
        <f>'PR-RAS'!E706</f>
        <v>723945.75</v>
      </c>
      <c r="E699" s="2">
        <v>0</v>
      </c>
      <c r="F699" s="2">
        <v>0</v>
      </c>
      <c r="G699" s="3">
        <f t="shared" si="14"/>
        <v>1705837.7048799999</v>
      </c>
      <c r="H699" s="3">
        <f t="shared" si="15"/>
        <v>0.31000000005587935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118685.11</v>
      </c>
      <c r="E704" s="2">
        <v>0</v>
      </c>
      <c r="F704" s="2">
        <v>0</v>
      </c>
      <c r="G704" s="3">
        <f t="shared" ref="G704:G707" si="20">(B704/1000)*(C704*1+D704*2)</f>
        <v>166871.26465999999</v>
      </c>
      <c r="H704" s="3">
        <f t="shared" ref="H704:H707" si="21">ABS(C704-ROUND(C704,0))+ABS(D704-ROUND(D704,0))</f>
        <v>0.11000000000058208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9091.43</v>
      </c>
      <c r="E705" s="2">
        <v>0</v>
      </c>
      <c r="F705" s="2">
        <v>0</v>
      </c>
      <c r="G705" s="3">
        <f t="shared" si="20"/>
        <v>12800.73344</v>
      </c>
      <c r="H705" s="3">
        <f t="shared" si="21"/>
        <v>0.43000000000029104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431161.24</v>
      </c>
      <c r="E715" s="2">
        <v>0</v>
      </c>
      <c r="F715" s="2">
        <v>0</v>
      </c>
      <c r="G715" s="3">
        <f t="shared" ref="G715:G716" si="22">(B715/1000)*(C715*1+D715*2)</f>
        <v>615698.25072000001</v>
      </c>
      <c r="H715" s="3">
        <f t="shared" ref="H715:H716" si="23">ABS(C715-ROUND(C715,0))+ABS(D715-ROUND(D715,0))</f>
        <v>0.23999999999068677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137367</v>
      </c>
      <c r="D717" s="2">
        <f>'PR-RAS'!E724</f>
        <v>52419.56</v>
      </c>
      <c r="E717" s="2">
        <v>0</v>
      </c>
      <c r="F717" s="2">
        <v>0</v>
      </c>
      <c r="G717" s="3">
        <f t="shared" si="14"/>
        <v>173419.58192</v>
      </c>
      <c r="H717" s="3">
        <f t="shared" si="15"/>
        <v>0.44000000000232831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10820.48</v>
      </c>
      <c r="D719" s="2">
        <f>'PR-RAS'!E726</f>
        <v>10826.28</v>
      </c>
      <c r="E719" s="2">
        <v>0</v>
      </c>
      <c r="F719" s="2">
        <v>0</v>
      </c>
      <c r="G719" s="3">
        <f t="shared" si="14"/>
        <v>23315.64272</v>
      </c>
      <c r="H719" s="3">
        <f t="shared" si="15"/>
        <v>0.76000000000021828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3798.22</v>
      </c>
      <c r="D725" s="2">
        <f>'PR-RAS'!E732</f>
        <v>5038.75</v>
      </c>
      <c r="E725" s="2">
        <v>0</v>
      </c>
      <c r="F725" s="2">
        <v>0</v>
      </c>
      <c r="G725" s="3">
        <f t="shared" si="14"/>
        <v>10046.021279999999</v>
      </c>
      <c r="H725" s="3">
        <f t="shared" si="15"/>
        <v>0.46999999999979991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1413.61</v>
      </c>
      <c r="D726" s="2">
        <f>'PR-RAS'!E733</f>
        <v>1752.38</v>
      </c>
      <c r="E726" s="2">
        <v>0</v>
      </c>
      <c r="F726" s="2">
        <v>0</v>
      </c>
      <c r="G726" s="3">
        <f t="shared" si="14"/>
        <v>3565.8182499999998</v>
      </c>
      <c r="H726" s="3">
        <f t="shared" si="15"/>
        <v>0.77000000000020918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67539</v>
      </c>
      <c r="D727" s="2">
        <f>'PR-RAS'!E734</f>
        <v>80478.3</v>
      </c>
      <c r="E727" s="2">
        <v>0</v>
      </c>
      <c r="F727" s="2">
        <v>0</v>
      </c>
      <c r="G727" s="3">
        <f t="shared" si="14"/>
        <v>165887.80559999999</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14817.33</v>
      </c>
      <c r="D729" s="2">
        <f>'PR-RAS'!E736</f>
        <v>30251.47</v>
      </c>
      <c r="E729" s="2">
        <v>0</v>
      </c>
      <c r="F729" s="2">
        <v>0</v>
      </c>
      <c r="G729" s="3">
        <f t="shared" si="14"/>
        <v>54833.156560000003</v>
      </c>
      <c r="H729" s="3">
        <f t="shared" si="15"/>
        <v>0.80000000000109139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54294.04</v>
      </c>
      <c r="D730" s="2">
        <f>'PR-RAS'!E737</f>
        <v>65324.72</v>
      </c>
      <c r="E730" s="2">
        <v>0</v>
      </c>
      <c r="F730" s="2">
        <v>0</v>
      </c>
      <c r="G730" s="3">
        <f t="shared" si="14"/>
        <v>134823.79691999999</v>
      </c>
      <c r="H730" s="3">
        <f t="shared" si="15"/>
        <v>0.31999999999970896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2148.71</v>
      </c>
      <c r="D731" s="2">
        <f>'PR-RAS'!E738</f>
        <v>8210.69</v>
      </c>
      <c r="E731" s="2">
        <v>0</v>
      </c>
      <c r="F731" s="2">
        <v>0</v>
      </c>
      <c r="G731" s="3">
        <f t="shared" si="14"/>
        <v>13556.1657</v>
      </c>
      <c r="H731" s="3">
        <f t="shared" si="15"/>
        <v>0.5999999999994543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10009.64</v>
      </c>
      <c r="D732" s="2">
        <f>'PR-RAS'!E739</f>
        <v>8546.4500000000007</v>
      </c>
      <c r="E732" s="2">
        <v>0</v>
      </c>
      <c r="F732" s="2">
        <v>0</v>
      </c>
      <c r="G732" s="3">
        <f t="shared" si="14"/>
        <v>19811.956740000001</v>
      </c>
      <c r="H732" s="3">
        <f t="shared" si="15"/>
        <v>0.81000000000130967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95560.320000000007</v>
      </c>
      <c r="D733" s="2">
        <f>'PR-RAS'!E740</f>
        <v>95560.320000000007</v>
      </c>
      <c r="E733" s="2">
        <v>0</v>
      </c>
      <c r="F733" s="2">
        <v>0</v>
      </c>
      <c r="G733" s="3">
        <f t="shared" si="14"/>
        <v>209850.46272000001</v>
      </c>
      <c r="H733" s="3">
        <f t="shared" si="15"/>
        <v>0.64000000001396984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8527.8799999999992</v>
      </c>
      <c r="D734" s="2">
        <f>'PR-RAS'!E741</f>
        <v>10076.99</v>
      </c>
      <c r="E734" s="2">
        <v>0</v>
      </c>
      <c r="F734" s="2">
        <v>0</v>
      </c>
      <c r="G734" s="3">
        <f t="shared" si="14"/>
        <v>21023.803380000001</v>
      </c>
      <c r="H734" s="3">
        <f t="shared" si="15"/>
        <v>0.13000000000101863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4390.0600000000004</v>
      </c>
      <c r="D735" s="2">
        <f>'PR-RAS'!E742</f>
        <v>4157.25</v>
      </c>
      <c r="E735" s="2">
        <v>0</v>
      </c>
      <c r="F735" s="2">
        <v>0</v>
      </c>
      <c r="G735" s="3">
        <f t="shared" si="14"/>
        <v>9325.1470400000017</v>
      </c>
      <c r="H735" s="3">
        <f t="shared" si="15"/>
        <v>0.31000000000040018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6906</v>
      </c>
      <c r="E737" s="2">
        <v>0</v>
      </c>
      <c r="F737" s="2">
        <v>0</v>
      </c>
      <c r="G737" s="3">
        <f t="shared" si="28"/>
        <v>10165.632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21388.39</v>
      </c>
      <c r="D753" s="2">
        <f>'PR-RAS'!E760</f>
        <v>18034.54</v>
      </c>
      <c r="E753" s="2">
        <v>0</v>
      </c>
      <c r="F753" s="2">
        <v>0</v>
      </c>
      <c r="G753" s="3">
        <f t="shared" si="14"/>
        <v>43208.017440000003</v>
      </c>
      <c r="H753" s="3">
        <f t="shared" si="15"/>
        <v>0.84999999999854481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91134.86</v>
      </c>
      <c r="D771" s="2">
        <f>'PR-RAS'!E778</f>
        <v>372148.11</v>
      </c>
      <c r="E771" s="2">
        <v>0</v>
      </c>
      <c r="F771" s="2">
        <v>0</v>
      </c>
      <c r="G771" s="3">
        <f t="shared" si="14"/>
        <v>643281.93160000001</v>
      </c>
      <c r="H771" s="3">
        <f t="shared" si="15"/>
        <v>0.24999999998544808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1599.9</v>
      </c>
      <c r="D773" s="2">
        <f>'PR-RAS'!E780</f>
        <v>0</v>
      </c>
      <c r="E773" s="2">
        <v>0</v>
      </c>
      <c r="F773" s="2">
        <v>0</v>
      </c>
      <c r="G773" s="3">
        <f t="shared" si="14"/>
        <v>1235.1228000000001</v>
      </c>
      <c r="H773" s="3">
        <f t="shared" si="15"/>
        <v>9.9999999999909051E-2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46359.64</v>
      </c>
      <c r="D779" s="2">
        <f>'PR-RAS'!E786</f>
        <v>0</v>
      </c>
      <c r="E779" s="2">
        <v>0</v>
      </c>
      <c r="F779" s="2">
        <v>0</v>
      </c>
      <c r="G779" s="3">
        <f t="shared" si="14"/>
        <v>36067.799919999998</v>
      </c>
      <c r="H779" s="3">
        <f t="shared" si="15"/>
        <v>0.36000000000058208</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29179.72</v>
      </c>
      <c r="D785" s="2">
        <f>'PR-RAS'!E792</f>
        <v>29639.11</v>
      </c>
      <c r="E785" s="2">
        <v>0</v>
      </c>
      <c r="F785" s="2">
        <v>0</v>
      </c>
      <c r="G785" s="3">
        <f t="shared" si="14"/>
        <v>69351.02496000001</v>
      </c>
      <c r="H785" s="3">
        <f t="shared" si="15"/>
        <v>0.38999999999941792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99993.47</v>
      </c>
      <c r="D836" s="2">
        <f>'PR-RAS'!E843</f>
        <v>133511.29999999999</v>
      </c>
      <c r="E836" s="2">
        <v>0</v>
      </c>
      <c r="F836" s="2">
        <v>0</v>
      </c>
      <c r="G836" s="3">
        <f t="shared" si="14"/>
        <v>306458.41844999994</v>
      </c>
      <c r="H836" s="3">
        <f t="shared" si="15"/>
        <v>0.76999999998952262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85873.7</v>
      </c>
      <c r="D839" s="2">
        <f>'PR-RAS'!E846</f>
        <v>120200</v>
      </c>
      <c r="E839" s="2">
        <v>0</v>
      </c>
      <c r="F839" s="2">
        <v>0</v>
      </c>
      <c r="G839" s="3">
        <f t="shared" si="34"/>
        <v>273417.36060000001</v>
      </c>
      <c r="H839" s="3">
        <f t="shared" si="35"/>
        <v>0.30000000000291038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54600</v>
      </c>
      <c r="D841" s="2">
        <f>'PR-RAS'!E848</f>
        <v>88500</v>
      </c>
      <c r="E841" s="2">
        <v>0</v>
      </c>
      <c r="F841" s="2">
        <v>0</v>
      </c>
      <c r="G841" s="3">
        <f t="shared" si="34"/>
        <v>194544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100974.89</v>
      </c>
      <c r="D843" s="2">
        <f>'PR-RAS'!E850</f>
        <v>144367.85</v>
      </c>
      <c r="E843" s="2">
        <v>0</v>
      </c>
      <c r="F843" s="2">
        <v>0</v>
      </c>
      <c r="G843" s="3">
        <f t="shared" si="34"/>
        <v>328136.31677999999</v>
      </c>
      <c r="H843" s="3">
        <f t="shared" si="35"/>
        <v>0.25999999999476131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13756</v>
      </c>
      <c r="D848" s="2">
        <f>'PR-RAS'!E855</f>
        <v>14553.99</v>
      </c>
      <c r="E848" s="2">
        <v>0</v>
      </c>
      <c r="F848" s="2">
        <v>0</v>
      </c>
      <c r="G848" s="3">
        <f t="shared" si="34"/>
        <v>36305.791059999996</v>
      </c>
      <c r="H848" s="3">
        <f t="shared" si="35"/>
        <v>1.0000000000218279E-2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18000</v>
      </c>
      <c r="D850" s="2">
        <f>'PR-RAS'!E857</f>
        <v>0</v>
      </c>
      <c r="E850" s="2">
        <v>0</v>
      </c>
      <c r="F850" s="2">
        <v>0</v>
      </c>
      <c r="G850" s="3">
        <f t="shared" si="34"/>
        <v>15282</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400000</v>
      </c>
      <c r="D973" s="2">
        <f>'PR-RAS'!E980</f>
        <v>0</v>
      </c>
      <c r="E973" s="2">
        <v>0</v>
      </c>
      <c r="F973" s="2">
        <v>0</v>
      </c>
      <c r="G973" s="3">
        <f t="shared" si="34"/>
        <v>388800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237573.84</v>
      </c>
      <c r="D974" s="2">
        <f>'PR-RAS'!E981</f>
        <v>237573.84</v>
      </c>
      <c r="E974" s="2">
        <v>0</v>
      </c>
      <c r="F974" s="2">
        <v>0</v>
      </c>
      <c r="G974" s="3">
        <f t="shared" si="34"/>
        <v>693478.03896000003</v>
      </c>
      <c r="H974" s="3">
        <f t="shared" si="35"/>
        <v>0.32000000000698492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71648.39</v>
      </c>
      <c r="E988" s="2">
        <v>0</v>
      </c>
      <c r="F988" s="2">
        <v>0</v>
      </c>
      <c r="G988" s="3">
        <f t="shared" si="34"/>
        <v>141433.92186</v>
      </c>
      <c r="H988" s="3">
        <f t="shared" si="35"/>
        <v>0.38999999999941792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59273447.540000007</v>
      </c>
      <c r="D1011" s="7">
        <f>BILANCA!E6</f>
        <v>59298826.429999992</v>
      </c>
      <c r="E1011" s="7">
        <v>0</v>
      </c>
      <c r="F1011" s="7">
        <v>0</v>
      </c>
      <c r="G1011" s="8">
        <f t="shared" ref="G1011:G1306" si="38">B1011/1000*C1011+B1011/500*D1011</f>
        <v>177871.1004</v>
      </c>
      <c r="H1011" s="8">
        <f t="shared" si="35"/>
        <v>0.88999998569488525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45380111.120000005</v>
      </c>
      <c r="D1012" s="2">
        <f>BILANCA!E7</f>
        <v>49649589.039999992</v>
      </c>
      <c r="E1012" s="2">
        <v>0</v>
      </c>
      <c r="F1012" s="2">
        <v>0</v>
      </c>
      <c r="G1012" s="3">
        <f t="shared" si="38"/>
        <v>289358.5784</v>
      </c>
      <c r="H1012" s="3">
        <f t="shared" si="35"/>
        <v>0.15999999642372131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10632523.189999999</v>
      </c>
      <c r="D1013" s="2">
        <f>BILANCA!E8</f>
        <v>11007643.4</v>
      </c>
      <c r="E1013" s="2">
        <v>0</v>
      </c>
      <c r="F1013" s="2">
        <v>0</v>
      </c>
      <c r="G1013" s="3">
        <f t="shared" si="38"/>
        <v>97943.429969999997</v>
      </c>
      <c r="H1013" s="3">
        <f t="shared" si="35"/>
        <v>0.58999999985098839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10599647.6</v>
      </c>
      <c r="D1014" s="2">
        <f>BILANCA!E9</f>
        <v>10967767.810000001</v>
      </c>
      <c r="E1014" s="2">
        <v>0</v>
      </c>
      <c r="F1014" s="2">
        <v>0</v>
      </c>
      <c r="G1014" s="3">
        <f t="shared" si="38"/>
        <v>130140.73288000001</v>
      </c>
      <c r="H1014" s="3">
        <f t="shared" si="35"/>
        <v>0.58999999985098839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32875.589999999997</v>
      </c>
      <c r="D1015" s="2">
        <f>BILANCA!E10</f>
        <v>39875.589999999997</v>
      </c>
      <c r="E1015" s="2">
        <v>0</v>
      </c>
      <c r="F1015" s="2">
        <v>0</v>
      </c>
      <c r="G1015" s="3">
        <f t="shared" si="38"/>
        <v>563.13384999999994</v>
      </c>
      <c r="H1015" s="3">
        <f t="shared" si="35"/>
        <v>0.82000000000698492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33489046.970000003</v>
      </c>
      <c r="D1017" s="2">
        <f>BILANCA!E12</f>
        <v>35452422.829999991</v>
      </c>
      <c r="E1017" s="2">
        <v>0</v>
      </c>
      <c r="F1017" s="2">
        <v>0</v>
      </c>
      <c r="G1017" s="3">
        <f t="shared" si="38"/>
        <v>730757.24840999988</v>
      </c>
      <c r="H1017" s="3">
        <f t="shared" si="35"/>
        <v>0.20000000670552254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31579624.080000006</v>
      </c>
      <c r="D1018" s="2">
        <f>BILANCA!E13</f>
        <v>33574876.869999997</v>
      </c>
      <c r="E1018" s="2">
        <v>0</v>
      </c>
      <c r="F1018" s="2">
        <v>0</v>
      </c>
      <c r="G1018" s="3">
        <f t="shared" si="38"/>
        <v>789835.02256000007</v>
      </c>
      <c r="H1018" s="3">
        <f t="shared" si="35"/>
        <v>0.21000000834465027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11215.71</v>
      </c>
      <c r="E1019" s="2">
        <v>0</v>
      </c>
      <c r="F1019" s="2">
        <v>0</v>
      </c>
      <c r="G1019" s="3">
        <f t="shared" si="38"/>
        <v>201.88277999999997</v>
      </c>
      <c r="H1019" s="3">
        <f t="shared" si="35"/>
        <v>0.29000000000087311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10845578.08</v>
      </c>
      <c r="D1020" s="2">
        <f>BILANCA!E15</f>
        <v>11924486.060000001</v>
      </c>
      <c r="E1020" s="2">
        <v>0</v>
      </c>
      <c r="F1020" s="2">
        <v>0</v>
      </c>
      <c r="G1020" s="3">
        <f t="shared" si="38"/>
        <v>346945.50200000004</v>
      </c>
      <c r="H1020" s="3">
        <f t="shared" si="35"/>
        <v>0.14000000059604645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18819881.760000002</v>
      </c>
      <c r="D1021" s="2">
        <f>BILANCA!E16</f>
        <v>20938756.780000001</v>
      </c>
      <c r="E1021" s="2">
        <v>0</v>
      </c>
      <c r="F1021" s="2">
        <v>0</v>
      </c>
      <c r="G1021" s="3">
        <f t="shared" si="38"/>
        <v>667671.34852</v>
      </c>
      <c r="H1021" s="3">
        <f t="shared" si="35"/>
        <v>0.45999999716877937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13375888.810000001</v>
      </c>
      <c r="D1022" s="2">
        <f>BILANCA!E17</f>
        <v>13601793.699999999</v>
      </c>
      <c r="E1022" s="2">
        <v>0</v>
      </c>
      <c r="F1022" s="2">
        <v>0</v>
      </c>
      <c r="G1022" s="3">
        <f t="shared" si="38"/>
        <v>486953.71452000004</v>
      </c>
      <c r="H1022" s="3">
        <f t="shared" si="35"/>
        <v>0.49000000022351742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11461724.57</v>
      </c>
      <c r="D1023" s="2">
        <f>BILANCA!E18</f>
        <v>12901375.380000001</v>
      </c>
      <c r="E1023" s="2">
        <v>0</v>
      </c>
      <c r="F1023" s="2">
        <v>0</v>
      </c>
      <c r="G1023" s="3">
        <f t="shared" si="38"/>
        <v>484438.17929</v>
      </c>
      <c r="H1023" s="3">
        <f t="shared" si="35"/>
        <v>0.81000000052154064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1092651.45</v>
      </c>
      <c r="D1024" s="2">
        <f>BILANCA!E19</f>
        <v>971321.98000000021</v>
      </c>
      <c r="E1024" s="2">
        <v>0</v>
      </c>
      <c r="F1024" s="2">
        <v>0</v>
      </c>
      <c r="G1024" s="3">
        <f t="shared" si="38"/>
        <v>42494.135740000005</v>
      </c>
      <c r="H1024" s="3">
        <f t="shared" si="35"/>
        <v>0.46999999973922968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774136.15</v>
      </c>
      <c r="D1025" s="2">
        <f>BILANCA!E20</f>
        <v>836017.49</v>
      </c>
      <c r="E1025" s="2">
        <v>0</v>
      </c>
      <c r="F1025" s="2">
        <v>0</v>
      </c>
      <c r="G1025" s="3">
        <f t="shared" si="38"/>
        <v>36692.56695</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18765</v>
      </c>
      <c r="D1026" s="2">
        <f>BILANCA!E21</f>
        <v>20016</v>
      </c>
      <c r="E1026" s="2">
        <v>0</v>
      </c>
      <c r="F1026" s="2">
        <v>0</v>
      </c>
      <c r="G1026" s="3">
        <f t="shared" si="38"/>
        <v>940.75200000000007</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15437.33</v>
      </c>
      <c r="D1027" s="2">
        <f>BILANCA!E22</f>
        <v>22332.46</v>
      </c>
      <c r="E1027" s="2">
        <v>0</v>
      </c>
      <c r="F1027" s="2">
        <v>0</v>
      </c>
      <c r="G1027" s="3">
        <f t="shared" si="38"/>
        <v>1021.73825</v>
      </c>
      <c r="H1027" s="3">
        <f t="shared" si="35"/>
        <v>0.78999999999905413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21684.54</v>
      </c>
      <c r="D1030" s="2">
        <f>BILANCA!E25</f>
        <v>24880.37</v>
      </c>
      <c r="E1030" s="2">
        <v>0</v>
      </c>
      <c r="F1030" s="2">
        <v>0</v>
      </c>
      <c r="G1030" s="3">
        <f t="shared" si="38"/>
        <v>1428.9056</v>
      </c>
      <c r="H1030" s="3">
        <f t="shared" si="35"/>
        <v>0.82999999999810825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1854528.46</v>
      </c>
      <c r="D1031" s="2">
        <f>BILANCA!E26</f>
        <v>1933737.84</v>
      </c>
      <c r="E1031" s="2">
        <v>0</v>
      </c>
      <c r="F1031" s="2">
        <v>0</v>
      </c>
      <c r="G1031" s="3">
        <f t="shared" si="38"/>
        <v>120162.08694000001</v>
      </c>
      <c r="H1031" s="3">
        <f t="shared" si="35"/>
        <v>0.61999999987892807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1591900.03</v>
      </c>
      <c r="D1033" s="2">
        <f>BILANCA!E28</f>
        <v>1865662.18</v>
      </c>
      <c r="E1033" s="2">
        <v>0</v>
      </c>
      <c r="F1033" s="2">
        <v>0</v>
      </c>
      <c r="G1033" s="3">
        <f t="shared" si="38"/>
        <v>122434.16097</v>
      </c>
      <c r="H1033" s="3">
        <f t="shared" si="35"/>
        <v>0.2099999999627471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62724.540000000008</v>
      </c>
      <c r="D1034" s="2">
        <f>BILANCA!E29</f>
        <v>45890.930000000008</v>
      </c>
      <c r="E1034" s="2">
        <v>0</v>
      </c>
      <c r="F1034" s="2">
        <v>0</v>
      </c>
      <c r="G1034" s="3">
        <f t="shared" si="38"/>
        <v>3708.1536000000006</v>
      </c>
      <c r="H1034" s="3">
        <f t="shared" si="35"/>
        <v>0.52999999998428393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146403.38</v>
      </c>
      <c r="D1035" s="2">
        <f>BILANCA!E30</f>
        <v>142272.38</v>
      </c>
      <c r="E1035" s="2">
        <v>0</v>
      </c>
      <c r="F1035" s="2">
        <v>0</v>
      </c>
      <c r="G1035" s="3">
        <f t="shared" si="38"/>
        <v>10773.703500000001</v>
      </c>
      <c r="H1035" s="3">
        <f t="shared" si="35"/>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83678.84</v>
      </c>
      <c r="D1039" s="2">
        <f>BILANCA!E34</f>
        <v>96381.45</v>
      </c>
      <c r="E1039" s="2">
        <v>0</v>
      </c>
      <c r="F1039" s="2">
        <v>0</v>
      </c>
      <c r="G1039" s="3">
        <f t="shared" si="38"/>
        <v>8016.8104600000006</v>
      </c>
      <c r="H1039" s="3">
        <f t="shared" si="35"/>
        <v>0.61000000000058208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416826.38</v>
      </c>
      <c r="D1040" s="2">
        <f>BILANCA!E35</f>
        <v>496255.43999999994</v>
      </c>
      <c r="E1040" s="2">
        <v>0</v>
      </c>
      <c r="F1040" s="2">
        <v>0</v>
      </c>
      <c r="G1040" s="3">
        <f t="shared" si="38"/>
        <v>42280.117799999993</v>
      </c>
      <c r="H1040" s="3">
        <f t="shared" si="35"/>
        <v>0.81999999994877726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217132.11</v>
      </c>
      <c r="D1041" s="2">
        <f>BILANCA!E36</f>
        <v>224413.35</v>
      </c>
      <c r="E1041" s="2">
        <v>0</v>
      </c>
      <c r="F1041" s="2">
        <v>0</v>
      </c>
      <c r="G1041" s="3">
        <f t="shared" si="38"/>
        <v>20644.723109999999</v>
      </c>
      <c r="H1041" s="3">
        <f t="shared" si="35"/>
        <v>0.45999999999185093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194952.4</v>
      </c>
      <c r="D1042" s="2">
        <f>BILANCA!E37</f>
        <v>267100.21999999997</v>
      </c>
      <c r="E1042" s="2">
        <v>0</v>
      </c>
      <c r="F1042" s="2">
        <v>0</v>
      </c>
      <c r="G1042" s="3">
        <f t="shared" si="38"/>
        <v>23332.890879999999</v>
      </c>
      <c r="H1042" s="3">
        <f t="shared" si="35"/>
        <v>0.61999999996623956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2883.75</v>
      </c>
      <c r="D1043" s="2">
        <f>BILANCA!E38</f>
        <v>2883.75</v>
      </c>
      <c r="E1043" s="2">
        <v>0</v>
      </c>
      <c r="F1043" s="2">
        <v>0</v>
      </c>
      <c r="G1043" s="3">
        <f t="shared" si="38"/>
        <v>285.49125000000004</v>
      </c>
      <c r="H1043" s="3">
        <f t="shared" si="35"/>
        <v>0.5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1858.12</v>
      </c>
      <c r="D1044" s="2">
        <f>BILANCA!E39</f>
        <v>1858.12</v>
      </c>
      <c r="E1044" s="2">
        <v>0</v>
      </c>
      <c r="F1044" s="2">
        <v>0</v>
      </c>
      <c r="G1044" s="3">
        <f t="shared" si="38"/>
        <v>189.52823999999998</v>
      </c>
      <c r="H1044" s="3">
        <f t="shared" si="35"/>
        <v>0.23999999999978172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337220.52</v>
      </c>
      <c r="D1050" s="2">
        <f>BILANCA!E45</f>
        <v>364077.60999999987</v>
      </c>
      <c r="E1050" s="2">
        <v>0</v>
      </c>
      <c r="F1050" s="2">
        <v>0</v>
      </c>
      <c r="G1050" s="3">
        <f t="shared" si="38"/>
        <v>42615.029599999994</v>
      </c>
      <c r="H1050" s="3">
        <f t="shared" si="35"/>
        <v>0.87000000011175871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96531.76</v>
      </c>
      <c r="D1052" s="2">
        <f>BILANCA!E47</f>
        <v>133090.96</v>
      </c>
      <c r="E1052" s="2">
        <v>0</v>
      </c>
      <c r="F1052" s="2">
        <v>0</v>
      </c>
      <c r="G1052" s="3">
        <f t="shared" si="38"/>
        <v>15233.974559999999</v>
      </c>
      <c r="H1052" s="3">
        <f t="shared" si="35"/>
        <v>0.28000000001338776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8895.5499999999993</v>
      </c>
      <c r="D1053" s="2">
        <f>BILANCA!E48</f>
        <v>8895.5499999999993</v>
      </c>
      <c r="E1053" s="2">
        <v>0</v>
      </c>
      <c r="F1053" s="2">
        <v>0</v>
      </c>
      <c r="G1053" s="3">
        <f t="shared" si="38"/>
        <v>1147.5259499999997</v>
      </c>
      <c r="H1053" s="3">
        <f t="shared" si="35"/>
        <v>0.90000000000145519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3693196.92</v>
      </c>
      <c r="D1054" s="2">
        <f>BILANCA!E49</f>
        <v>3988017.48</v>
      </c>
      <c r="E1054" s="2">
        <v>0</v>
      </c>
      <c r="F1054" s="2">
        <v>0</v>
      </c>
      <c r="G1054" s="3">
        <f t="shared" si="38"/>
        <v>513446.20271999994</v>
      </c>
      <c r="H1054" s="3">
        <f t="shared" si="35"/>
        <v>0.56000000005587935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3461403.71</v>
      </c>
      <c r="D1055" s="2">
        <f>BILANCA!E50</f>
        <v>3765926.38</v>
      </c>
      <c r="E1055" s="2">
        <v>0</v>
      </c>
      <c r="F1055" s="2">
        <v>0</v>
      </c>
      <c r="G1055" s="3">
        <f t="shared" si="38"/>
        <v>494696.54114999995</v>
      </c>
      <c r="H1055" s="3">
        <f t="shared" si="35"/>
        <v>0.66999999992549419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4379.8500000000004</v>
      </c>
      <c r="D1056" s="2">
        <f>BILANCA!E51</f>
        <v>4379.8500000000004</v>
      </c>
      <c r="E1056" s="2">
        <v>0</v>
      </c>
      <c r="F1056" s="2">
        <v>0</v>
      </c>
      <c r="G1056" s="3">
        <f t="shared" si="38"/>
        <v>604.41930000000002</v>
      </c>
      <c r="H1056" s="3">
        <f t="shared" si="35"/>
        <v>0.2999999999992724</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258.80999999999767</v>
      </c>
      <c r="D1057" s="2">
        <f>BILANCA!E52</f>
        <v>258.80999999999767</v>
      </c>
      <c r="E1057" s="2">
        <v>0</v>
      </c>
      <c r="F1057" s="2">
        <v>0</v>
      </c>
      <c r="G1057" s="3">
        <f t="shared" si="38"/>
        <v>36.492209999999673</v>
      </c>
      <c r="H1057" s="3">
        <f t="shared" si="35"/>
        <v>0.38000000000465661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53534.46</v>
      </c>
      <c r="D1059" s="2">
        <f>BILANCA!E54</f>
        <v>54922.46</v>
      </c>
      <c r="E1059" s="2">
        <v>0</v>
      </c>
      <c r="F1059" s="2">
        <v>0</v>
      </c>
      <c r="G1059" s="3">
        <f t="shared" si="38"/>
        <v>8005.5896200000007</v>
      </c>
      <c r="H1059" s="3">
        <f t="shared" si="35"/>
        <v>0.91999999999825377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53275.65</v>
      </c>
      <c r="D1060" s="2">
        <f>BILANCA!E55</f>
        <v>54663.65</v>
      </c>
      <c r="E1060" s="2">
        <v>0</v>
      </c>
      <c r="F1060" s="2">
        <v>0</v>
      </c>
      <c r="G1060" s="3">
        <f t="shared" si="38"/>
        <v>8130.1475000000009</v>
      </c>
      <c r="H1060" s="3">
        <f t="shared" si="35"/>
        <v>0.69999999999708962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1252996.3</v>
      </c>
      <c r="D1061" s="2">
        <f>BILANCA!E56</f>
        <v>3184884.15</v>
      </c>
      <c r="E1061" s="2">
        <v>0</v>
      </c>
      <c r="F1061" s="2">
        <v>0</v>
      </c>
      <c r="G1061" s="3">
        <f t="shared" si="38"/>
        <v>388760.99459999998</v>
      </c>
      <c r="H1061" s="3">
        <f t="shared" si="35"/>
        <v>0.44999999995343387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1252996.3</v>
      </c>
      <c r="D1062" s="2">
        <f>BILANCA!E57</f>
        <v>3105234.15</v>
      </c>
      <c r="E1062" s="2">
        <v>0</v>
      </c>
      <c r="F1062" s="2">
        <v>0</v>
      </c>
      <c r="G1062" s="3">
        <f t="shared" si="38"/>
        <v>388100.15919999999</v>
      </c>
      <c r="H1062" s="3">
        <f t="shared" si="35"/>
        <v>0.44999999995343387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79650</v>
      </c>
      <c r="E1066" s="2">
        <v>0</v>
      </c>
      <c r="F1066" s="2">
        <v>0</v>
      </c>
      <c r="G1066" s="3">
        <f t="shared" si="38"/>
        <v>8920.8000000000011</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906</v>
      </c>
      <c r="D1068" s="2">
        <f>BILANCA!E63</f>
        <v>0</v>
      </c>
      <c r="E1068" s="2">
        <v>0</v>
      </c>
      <c r="F1068" s="2">
        <v>0</v>
      </c>
      <c r="G1068" s="3">
        <f t="shared" si="38"/>
        <v>52.548000000000002</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906</v>
      </c>
      <c r="D1072" s="2">
        <f>BILANCA!E67</f>
        <v>0</v>
      </c>
      <c r="E1072" s="2">
        <v>0</v>
      </c>
      <c r="F1072" s="2">
        <v>0</v>
      </c>
      <c r="G1072" s="3">
        <f t="shared" si="38"/>
        <v>56.171999999999997</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13893336.419999998</v>
      </c>
      <c r="D1074" s="2">
        <f>BILANCA!E69</f>
        <v>9649237.3899999987</v>
      </c>
      <c r="E1074" s="2">
        <v>0</v>
      </c>
      <c r="F1074" s="2">
        <v>0</v>
      </c>
      <c r="G1074" s="3">
        <f t="shared" si="38"/>
        <v>2124275.9167999998</v>
      </c>
      <c r="H1074" s="3">
        <f t="shared" si="35"/>
        <v>0.80999999679625034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1373270.22</v>
      </c>
      <c r="D1075" s="2">
        <f>BILANCA!E70</f>
        <v>1675665.27</v>
      </c>
      <c r="E1075" s="2">
        <v>0</v>
      </c>
      <c r="F1075" s="2">
        <v>0</v>
      </c>
      <c r="G1075" s="3">
        <f t="shared" si="38"/>
        <v>307099.04940000002</v>
      </c>
      <c r="H1075" s="3">
        <f t="shared" si="35"/>
        <v>0.48999999999068677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1373111.58</v>
      </c>
      <c r="D1076" s="2">
        <f>BILANCA!E71</f>
        <v>1674505.2</v>
      </c>
      <c r="E1076" s="2">
        <v>0</v>
      </c>
      <c r="F1076" s="2">
        <v>0</v>
      </c>
      <c r="G1076" s="3">
        <f t="shared" si="38"/>
        <v>311660.05067999999</v>
      </c>
      <c r="H1076" s="3">
        <f t="shared" si="35"/>
        <v>0.61999999987892807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1373111.58</v>
      </c>
      <c r="D1078" s="2">
        <f>BILANCA!E73</f>
        <v>1674505.2</v>
      </c>
      <c r="E1078" s="2">
        <v>0</v>
      </c>
      <c r="F1078" s="2">
        <v>0</v>
      </c>
      <c r="G1078" s="3">
        <f t="shared" si="38"/>
        <v>321104.29464000004</v>
      </c>
      <c r="H1078" s="3">
        <f t="shared" si="35"/>
        <v>0.61999999987892807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158.63999999999999</v>
      </c>
      <c r="D1085" s="2">
        <f>BILANCA!E80</f>
        <v>1160.07</v>
      </c>
      <c r="E1085" s="2">
        <v>0</v>
      </c>
      <c r="F1085" s="2">
        <v>0</v>
      </c>
      <c r="G1085" s="3">
        <f t="shared" si="38"/>
        <v>185.90849999999998</v>
      </c>
      <c r="H1085" s="3">
        <f t="shared" si="35"/>
        <v>0.42999999999994998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2020188.17</v>
      </c>
      <c r="D1087" s="2">
        <f>BILANCA!E82</f>
        <v>45053.16</v>
      </c>
      <c r="E1087" s="2">
        <v>0</v>
      </c>
      <c r="F1087" s="2">
        <v>0</v>
      </c>
      <c r="G1087" s="3">
        <f t="shared" si="38"/>
        <v>162492.67572999999</v>
      </c>
      <c r="H1087" s="3">
        <f t="shared" si="35"/>
        <v>0.32999999992898665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2000000</v>
      </c>
      <c r="D1088" s="2">
        <f>BILANCA!E83</f>
        <v>0</v>
      </c>
      <c r="E1088" s="2">
        <v>0</v>
      </c>
      <c r="F1088" s="2">
        <v>0</v>
      </c>
      <c r="G1088" s="3">
        <f t="shared" si="38"/>
        <v>156000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1.52</v>
      </c>
      <c r="D1090" s="2">
        <f>BILANCA!E85</f>
        <v>0.11</v>
      </c>
      <c r="E1090" s="2">
        <v>0</v>
      </c>
      <c r="F1090" s="2">
        <v>0</v>
      </c>
      <c r="G1090" s="3">
        <f t="shared" si="38"/>
        <v>0.13919999999999999</v>
      </c>
      <c r="H1090" s="3">
        <f t="shared" si="35"/>
        <v>0.59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20186.650000000001</v>
      </c>
      <c r="D1092" s="2">
        <f>BILANCA!E87</f>
        <v>45053.05</v>
      </c>
      <c r="E1092" s="2">
        <v>0</v>
      </c>
      <c r="F1092" s="2">
        <v>0</v>
      </c>
      <c r="G1092" s="3">
        <f t="shared" si="38"/>
        <v>9044.0055000000011</v>
      </c>
      <c r="H1092" s="3">
        <f t="shared" si="35"/>
        <v>0.40000000000145519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7427938.1500000004</v>
      </c>
      <c r="D1140" s="2">
        <f>BILANCA!E135</f>
        <v>4448134.5999999996</v>
      </c>
      <c r="E1140" s="2">
        <v>0</v>
      </c>
      <c r="F1140" s="2">
        <v>0</v>
      </c>
      <c r="G1140" s="3">
        <f t="shared" si="38"/>
        <v>2122146.9555000002</v>
      </c>
      <c r="H1140" s="3">
        <f t="shared" si="41"/>
        <v>0.55000000074505806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7427938.1500000004</v>
      </c>
      <c r="D1141" s="2">
        <f>BILANCA!E136</f>
        <v>4448134.5999999996</v>
      </c>
      <c r="E1141" s="2">
        <v>0</v>
      </c>
      <c r="F1141" s="2">
        <v>0</v>
      </c>
      <c r="G1141" s="3">
        <f t="shared" si="38"/>
        <v>2138471.16285</v>
      </c>
      <c r="H1141" s="3">
        <f t="shared" si="41"/>
        <v>0.55000000074505806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7427938.1500000004</v>
      </c>
      <c r="D1145" s="2">
        <f>BILANCA!E140</f>
        <v>4448134.5999999996</v>
      </c>
      <c r="E1145" s="2">
        <v>0</v>
      </c>
      <c r="F1145" s="2">
        <v>0</v>
      </c>
      <c r="G1145" s="3">
        <f t="shared" si="38"/>
        <v>2203767.9922500001</v>
      </c>
      <c r="H1145" s="3">
        <f t="shared" si="41"/>
        <v>0.55000000074505806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2808163.75</v>
      </c>
      <c r="D1152" s="2">
        <f>BILANCA!E147</f>
        <v>3472734.5199999996</v>
      </c>
      <c r="E1152" s="2">
        <v>0</v>
      </c>
      <c r="F1152" s="2">
        <v>0</v>
      </c>
      <c r="G1152" s="3">
        <f t="shared" si="38"/>
        <v>1385015.8561799997</v>
      </c>
      <c r="H1152" s="3">
        <f t="shared" si="41"/>
        <v>0.73000000044703484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950062.11</v>
      </c>
      <c r="D1153" s="2">
        <f>BILANCA!E148</f>
        <v>1020031.07</v>
      </c>
      <c r="E1153" s="2">
        <v>0</v>
      </c>
      <c r="F1153" s="2">
        <v>0</v>
      </c>
      <c r="G1153" s="3">
        <f t="shared" si="38"/>
        <v>427587.76775</v>
      </c>
      <c r="H1153" s="3">
        <f t="shared" si="41"/>
        <v>0.17999999993480742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324349.88</v>
      </c>
      <c r="E1155" s="2">
        <v>0</v>
      </c>
      <c r="F1155" s="2">
        <v>0</v>
      </c>
      <c r="G1155" s="3">
        <f t="shared" si="38"/>
        <v>94061.465199999991</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0.3</v>
      </c>
      <c r="E1158" s="2">
        <v>0</v>
      </c>
      <c r="F1158" s="2">
        <v>0</v>
      </c>
      <c r="G1158" s="3">
        <f t="shared" si="38"/>
        <v>8.879999999999999E-2</v>
      </c>
      <c r="H1158" s="3">
        <f t="shared" si="41"/>
        <v>0.3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70928.11</v>
      </c>
      <c r="E1159" s="2">
        <v>0</v>
      </c>
      <c r="F1159" s="2">
        <v>0</v>
      </c>
      <c r="G1159" s="3">
        <f t="shared" si="38"/>
        <v>21136.576779999999</v>
      </c>
      <c r="H1159" s="3">
        <f t="shared" si="41"/>
        <v>0.11000000000058208</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253421.47</v>
      </c>
      <c r="E1163" s="2">
        <v>0</v>
      </c>
      <c r="F1163" s="2">
        <v>0</v>
      </c>
      <c r="G1163" s="3">
        <f t="shared" si="38"/>
        <v>77546.969819999998</v>
      </c>
      <c r="H1163" s="3">
        <f t="shared" si="41"/>
        <v>0.47000000000116415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1337863.47</v>
      </c>
      <c r="D1164" s="2">
        <f>BILANCA!E159</f>
        <v>1248265.43</v>
      </c>
      <c r="E1164" s="2">
        <v>0</v>
      </c>
      <c r="F1164" s="2">
        <v>0</v>
      </c>
      <c r="G1164" s="3">
        <f t="shared" si="38"/>
        <v>590496.72681999998</v>
      </c>
      <c r="H1164" s="3">
        <f t="shared" si="41"/>
        <v>0.89999999990686774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1816170.51</v>
      </c>
      <c r="D1165" s="2">
        <f>BILANCA!E160</f>
        <v>1822036.41</v>
      </c>
      <c r="E1165" s="2">
        <v>0</v>
      </c>
      <c r="F1165" s="2">
        <v>0</v>
      </c>
      <c r="G1165" s="3">
        <f t="shared" si="38"/>
        <v>846337.71614999999</v>
      </c>
      <c r="H1165" s="3">
        <f t="shared" si="41"/>
        <v>0.89999999990686774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391853.96</v>
      </c>
      <c r="D1168" s="2">
        <f>BILANCA!E163</f>
        <v>440510.94</v>
      </c>
      <c r="E1168" s="2">
        <v>0</v>
      </c>
      <c r="F1168" s="2">
        <v>0</v>
      </c>
      <c r="G1168" s="3">
        <f t="shared" si="38"/>
        <v>201114.38271999999</v>
      </c>
      <c r="H1168" s="3">
        <f t="shared" si="41"/>
        <v>9.9999999976716936E-2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1687786.3</v>
      </c>
      <c r="D1169" s="2">
        <f>BILANCA!E164</f>
        <v>1382459.21</v>
      </c>
      <c r="E1169" s="2">
        <v>0</v>
      </c>
      <c r="F1169" s="2">
        <v>0</v>
      </c>
      <c r="G1169" s="3">
        <f t="shared" si="38"/>
        <v>707980.05047999998</v>
      </c>
      <c r="H1169" s="3">
        <f t="shared" si="41"/>
        <v>0.51000000000931323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46193.279999999999</v>
      </c>
      <c r="D1170" s="2">
        <f>BILANCA!E165</f>
        <v>7614.9199999999983</v>
      </c>
      <c r="E1170" s="2">
        <v>0</v>
      </c>
      <c r="F1170" s="2">
        <v>0</v>
      </c>
      <c r="G1170" s="3">
        <f t="shared" si="38"/>
        <v>9827.6991999999991</v>
      </c>
      <c r="H1170" s="3">
        <f t="shared" si="41"/>
        <v>0.36000000000058208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78183.62</v>
      </c>
      <c r="D1171" s="2">
        <f>BILANCA!E166</f>
        <v>29680.42</v>
      </c>
      <c r="E1171" s="2">
        <v>0</v>
      </c>
      <c r="F1171" s="2">
        <v>0</v>
      </c>
      <c r="G1171" s="3">
        <f t="shared" si="38"/>
        <v>22144.658060000002</v>
      </c>
      <c r="H1171" s="3">
        <f t="shared" si="41"/>
        <v>0.80000000000291038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31990.34</v>
      </c>
      <c r="D1175" s="2">
        <f>BILANCA!E170</f>
        <v>22065.5</v>
      </c>
      <c r="E1175" s="2">
        <v>0</v>
      </c>
      <c r="F1175" s="2">
        <v>0</v>
      </c>
      <c r="G1175" s="3">
        <f t="shared" si="38"/>
        <v>12560.021100000002</v>
      </c>
      <c r="H1175" s="3">
        <f t="shared" si="41"/>
        <v>0.84000000000014552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217582.85</v>
      </c>
      <c r="D1176" s="2">
        <f>BILANCA!E171</f>
        <v>34.92</v>
      </c>
      <c r="E1176" s="2">
        <v>0</v>
      </c>
      <c r="F1176" s="2">
        <v>0</v>
      </c>
      <c r="G1176" s="3">
        <f t="shared" si="38"/>
        <v>36130.346539999999</v>
      </c>
      <c r="H1176" s="3">
        <f t="shared" si="41"/>
        <v>0.22999999999417753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34.92</v>
      </c>
      <c r="D1177" s="2">
        <f>BILANCA!E172</f>
        <v>34.92</v>
      </c>
      <c r="E1177" s="2">
        <v>0</v>
      </c>
      <c r="F1177" s="2">
        <v>0</v>
      </c>
      <c r="G1177" s="3">
        <f t="shared" si="38"/>
        <v>17.494920000000004</v>
      </c>
      <c r="H1177" s="3">
        <f t="shared" si="41"/>
        <v>0.15999999999999659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217547.93</v>
      </c>
      <c r="D1179" s="2">
        <f>BILANCA!E174</f>
        <v>0</v>
      </c>
      <c r="E1179" s="2">
        <v>0</v>
      </c>
      <c r="F1179" s="2">
        <v>0</v>
      </c>
      <c r="G1179" s="3">
        <f t="shared" si="38"/>
        <v>36765.600169999998</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59273447.540000014</v>
      </c>
      <c r="D1180" s="2">
        <f>BILANCA!E176</f>
        <v>59298826.43</v>
      </c>
      <c r="E1180" s="2">
        <v>0</v>
      </c>
      <c r="F1180" s="2">
        <v>0</v>
      </c>
      <c r="G1180" s="3">
        <f t="shared" si="38"/>
        <v>30238087.068000004</v>
      </c>
      <c r="H1180" s="3">
        <f t="shared" si="41"/>
        <v>0.88999998569488525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2823849.5599999996</v>
      </c>
      <c r="D1181" s="2">
        <f>BILANCA!E177</f>
        <v>2705213.17</v>
      </c>
      <c r="E1181" s="2">
        <v>0</v>
      </c>
      <c r="F1181" s="2">
        <v>0</v>
      </c>
      <c r="G1181" s="3">
        <f t="shared" si="38"/>
        <v>1408061.1788999999</v>
      </c>
      <c r="H1181" s="3">
        <f t="shared" si="41"/>
        <v>0.61000000033527613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904377.96</v>
      </c>
      <c r="D1182" s="2">
        <f>BILANCA!E178</f>
        <v>408890.47000000003</v>
      </c>
      <c r="E1182" s="2">
        <v>0</v>
      </c>
      <c r="F1182" s="2">
        <v>0</v>
      </c>
      <c r="G1182" s="3">
        <f t="shared" si="38"/>
        <v>296211.3308</v>
      </c>
      <c r="H1182" s="3">
        <f t="shared" si="41"/>
        <v>0.51000000006752089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212185.41</v>
      </c>
      <c r="D1183" s="2">
        <f>BILANCA!E179</f>
        <v>221414.81</v>
      </c>
      <c r="E1183" s="2">
        <v>0</v>
      </c>
      <c r="F1183" s="2">
        <v>0</v>
      </c>
      <c r="G1183" s="3">
        <f t="shared" si="38"/>
        <v>113317.60019</v>
      </c>
      <c r="H1183" s="3">
        <f t="shared" si="41"/>
        <v>0.60000000000582077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233868.06</v>
      </c>
      <c r="D1184" s="2">
        <f>BILANCA!E180</f>
        <v>155981.82</v>
      </c>
      <c r="E1184" s="2">
        <v>0</v>
      </c>
      <c r="F1184" s="2">
        <v>0</v>
      </c>
      <c r="G1184" s="3">
        <f t="shared" si="38"/>
        <v>94974.715800000005</v>
      </c>
      <c r="H1184" s="3">
        <f t="shared" si="41"/>
        <v>0.23999999999068677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3532.35</v>
      </c>
      <c r="D1198" s="2">
        <f>BILANCA!E194</f>
        <v>74.319999999999993</v>
      </c>
      <c r="E1198" s="2">
        <v>0</v>
      </c>
      <c r="F1198" s="2">
        <v>0</v>
      </c>
      <c r="G1198" s="3">
        <f t="shared" si="38"/>
        <v>692.02611999999988</v>
      </c>
      <c r="H1198" s="3">
        <f t="shared" si="41"/>
        <v>0.66999999999990223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454792.14</v>
      </c>
      <c r="D1200" s="2">
        <f>BILANCA!E196</f>
        <v>31419.52</v>
      </c>
      <c r="E1200" s="2">
        <v>0</v>
      </c>
      <c r="F1200" s="2">
        <v>0</v>
      </c>
      <c r="G1200" s="3">
        <f t="shared" si="38"/>
        <v>98349.924200000009</v>
      </c>
      <c r="H1200" s="3">
        <f t="shared" si="41"/>
        <v>0.62000000001353328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249849.44</v>
      </c>
      <c r="D1201" s="2">
        <f>BILANCA!E197</f>
        <v>191217.69</v>
      </c>
      <c r="E1201" s="2">
        <v>0</v>
      </c>
      <c r="F1201" s="2">
        <v>0</v>
      </c>
      <c r="G1201" s="3">
        <f t="shared" si="38"/>
        <v>120766.40062</v>
      </c>
      <c r="H1201" s="3">
        <f t="shared" si="41"/>
        <v>0.75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33439.74</v>
      </c>
      <c r="D1202" s="2">
        <f>BILANCA!E198</f>
        <v>38077.24</v>
      </c>
      <c r="E1202" s="2">
        <v>0</v>
      </c>
      <c r="F1202" s="2">
        <v>0</v>
      </c>
      <c r="G1202" s="3">
        <f t="shared" ref="G1202:G1206" si="44">B1202/1000*C1202+B1202/500*D1202</f>
        <v>21042.090239999998</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203584.16</v>
      </c>
      <c r="D1203" s="2">
        <f>BILANCA!E199</f>
        <v>132147.63</v>
      </c>
      <c r="E1203" s="2">
        <v>0</v>
      </c>
      <c r="F1203" s="2">
        <v>0</v>
      </c>
      <c r="G1203" s="3">
        <f t="shared" si="44"/>
        <v>90300.728060000009</v>
      </c>
      <c r="H1203" s="3">
        <f t="shared" si="45"/>
        <v>0.52999999999883585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12825.54</v>
      </c>
      <c r="D1206" s="2">
        <f>BILANCA!E202</f>
        <v>20992.82</v>
      </c>
      <c r="E1206" s="2">
        <v>0</v>
      </c>
      <c r="F1206" s="2">
        <v>0</v>
      </c>
      <c r="G1206" s="3">
        <f t="shared" si="44"/>
        <v>10742.991280000002</v>
      </c>
      <c r="H1206" s="3">
        <f t="shared" si="45"/>
        <v>0.63999999999941792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1669622.16</v>
      </c>
      <c r="D1223" s="2">
        <f>BILANCA!E219</f>
        <v>1360399.93</v>
      </c>
      <c r="E1223" s="2">
        <v>0</v>
      </c>
      <c r="F1223" s="2">
        <v>0</v>
      </c>
      <c r="G1223" s="3">
        <f t="shared" si="38"/>
        <v>935159.89026000001</v>
      </c>
      <c r="H1223" s="3">
        <f t="shared" si="41"/>
        <v>0.22999999998137355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1669622.16</v>
      </c>
      <c r="D1224" s="2">
        <f>BILANCA!E220</f>
        <v>1360399.93</v>
      </c>
      <c r="E1224" s="2">
        <v>0</v>
      </c>
      <c r="F1224" s="2">
        <v>0</v>
      </c>
      <c r="G1224" s="3">
        <f t="shared" si="38"/>
        <v>939550.31227999995</v>
      </c>
      <c r="H1224" s="3">
        <f t="shared" si="41"/>
        <v>0.22999999998137355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1454973.76</v>
      </c>
      <c r="D1229" s="2">
        <f>BILANCA!E225</f>
        <v>1217399.92</v>
      </c>
      <c r="E1229" s="2">
        <v>0</v>
      </c>
      <c r="F1229" s="2">
        <v>0</v>
      </c>
      <c r="G1229" s="3">
        <f t="shared" si="38"/>
        <v>851860.41839999997</v>
      </c>
      <c r="H1229" s="3">
        <f t="shared" si="41"/>
        <v>0.32000000006519258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214648.4</v>
      </c>
      <c r="D1234" s="2">
        <f>BILANCA!E230</f>
        <v>143000.01</v>
      </c>
      <c r="E1234" s="2">
        <v>0</v>
      </c>
      <c r="F1234" s="2">
        <v>0</v>
      </c>
      <c r="G1234" s="3">
        <f t="shared" si="38"/>
        <v>112145.24608000001</v>
      </c>
      <c r="H1234" s="3">
        <f t="shared" si="41"/>
        <v>0.41000000000349246</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744705.08</v>
      </c>
      <c r="E1251" s="2">
        <v>0</v>
      </c>
      <c r="F1251" s="2">
        <v>0</v>
      </c>
      <c r="G1251" s="3">
        <f>B1251/1000*C1251+B1251/500*D1251</f>
        <v>358947.84855999995</v>
      </c>
      <c r="H1251" s="3">
        <f>ABS(C1251-ROUND(C1251,0))+ABS(D1251-ROUND(D1251,0))</f>
        <v>7.9999999958090484E-2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56449597.980000012</v>
      </c>
      <c r="D1255" s="2">
        <f>BILANCA!E251</f>
        <v>56593613.259999998</v>
      </c>
      <c r="E1255" s="2">
        <v>0</v>
      </c>
      <c r="F1255" s="2">
        <v>0</v>
      </c>
      <c r="G1255" s="3">
        <f t="shared" si="38"/>
        <v>41561022.002499998</v>
      </c>
      <c r="H1255" s="3">
        <f t="shared" si="41"/>
        <v>0.2799999862909317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53288047.300000004</v>
      </c>
      <c r="D1256" s="2">
        <f>BILANCA!E252</f>
        <v>52779371.850000001</v>
      </c>
      <c r="E1256" s="2">
        <v>0</v>
      </c>
      <c r="F1256" s="2">
        <v>0</v>
      </c>
      <c r="G1256" s="3">
        <f t="shared" si="38"/>
        <v>39076310.585999995</v>
      </c>
      <c r="H1256" s="3">
        <f t="shared" si="41"/>
        <v>0.45000000298023224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54959418.670000002</v>
      </c>
      <c r="D1257" s="2">
        <f>BILANCA!E253</f>
        <v>53228961.520000003</v>
      </c>
      <c r="E1257" s="2">
        <v>0</v>
      </c>
      <c r="F1257" s="2">
        <v>0</v>
      </c>
      <c r="G1257" s="3">
        <f t="shared" si="38"/>
        <v>39870083.402370006</v>
      </c>
      <c r="H1257" s="3">
        <f t="shared" si="41"/>
        <v>0.80999999493360519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1671371.37</v>
      </c>
      <c r="D1258" s="2">
        <f>BILANCA!E254</f>
        <v>449589.67</v>
      </c>
      <c r="E1258" s="2">
        <v>0</v>
      </c>
      <c r="F1258" s="2">
        <v>0</v>
      </c>
      <c r="G1258" s="3">
        <f t="shared" si="38"/>
        <v>637496.57608000003</v>
      </c>
      <c r="H1258" s="3">
        <f t="shared" si="41"/>
        <v>0.70000000012805685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749500.46000000089</v>
      </c>
      <c r="D1259" s="2">
        <f>BILANCA!E255</f>
        <v>627683.65000000037</v>
      </c>
      <c r="E1259" s="2">
        <v>0</v>
      </c>
      <c r="F1259" s="2">
        <v>0</v>
      </c>
      <c r="G1259" s="3">
        <f t="shared" si="38"/>
        <v>499212.07224000042</v>
      </c>
      <c r="H1259" s="3">
        <f t="shared" si="41"/>
        <v>0.81000000052154064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11875408.32</v>
      </c>
      <c r="D1260" s="2">
        <f>BILANCA!E256</f>
        <v>14852013.74</v>
      </c>
      <c r="E1260" s="2">
        <v>0</v>
      </c>
      <c r="F1260" s="2">
        <v>0</v>
      </c>
      <c r="G1260" s="3">
        <f t="shared" si="38"/>
        <v>10394858.949999999</v>
      </c>
      <c r="H1260" s="3">
        <f t="shared" si="41"/>
        <v>0.58000000007450581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11875408.32</v>
      </c>
      <c r="D1261" s="2">
        <f>BILANCA!E257</f>
        <v>14852013.74</v>
      </c>
      <c r="E1261" s="2">
        <v>0</v>
      </c>
      <c r="F1261" s="2">
        <v>0</v>
      </c>
      <c r="G1261" s="3">
        <f t="shared" si="38"/>
        <v>10436438.3858</v>
      </c>
      <c r="H1261" s="3">
        <f t="shared" si="41"/>
        <v>0.58000000007450581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11125907.859999999</v>
      </c>
      <c r="D1264" s="2">
        <f>BILANCA!E260</f>
        <v>14224330.09</v>
      </c>
      <c r="E1264" s="2">
        <v>0</v>
      </c>
      <c r="F1264" s="2">
        <v>0</v>
      </c>
      <c r="G1264" s="3">
        <f t="shared" si="38"/>
        <v>10051940.282160001</v>
      </c>
      <c r="H1264" s="3">
        <f t="shared" si="41"/>
        <v>0.23000000044703484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7809467.2999999998</v>
      </c>
      <c r="D1266" s="2">
        <f>BILANCA!E262</f>
        <v>12603429.220000001</v>
      </c>
      <c r="E1266" s="2">
        <v>0</v>
      </c>
      <c r="F1266" s="2">
        <v>0</v>
      </c>
      <c r="G1266" s="3">
        <f t="shared" si="38"/>
        <v>8452179.3894400001</v>
      </c>
      <c r="H1266" s="3">
        <f t="shared" si="41"/>
        <v>0.52000000048428774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3316440.56</v>
      </c>
      <c r="D1267" s="2">
        <f>BILANCA!E263</f>
        <v>1620900.87</v>
      </c>
      <c r="E1267" s="2">
        <v>0</v>
      </c>
      <c r="F1267" s="2">
        <v>0</v>
      </c>
      <c r="G1267" s="3">
        <f t="shared" si="38"/>
        <v>1685468.2711</v>
      </c>
      <c r="H1267" s="3">
        <f t="shared" si="41"/>
        <v>0.56999999983236194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43025.55</v>
      </c>
      <c r="D1268" s="2">
        <f>BILANCA!E264</f>
        <v>0</v>
      </c>
      <c r="E1268" s="2">
        <v>0</v>
      </c>
      <c r="F1268" s="2">
        <v>0</v>
      </c>
      <c r="G1268" s="3">
        <f>B1268/1000*C1268+B1268/500*D1268</f>
        <v>11100.591900000001</v>
      </c>
      <c r="H1268" s="3">
        <f>ABS(C1268-ROUND(C1268,0))+ABS(D1268-ROUND(D1268,0))</f>
        <v>0.44999999999708962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43025.55</v>
      </c>
      <c r="D1275" s="2">
        <f>BILANCA!E271</f>
        <v>0</v>
      </c>
      <c r="E1275" s="2">
        <v>0</v>
      </c>
      <c r="F1275" s="2">
        <v>0</v>
      </c>
      <c r="G1275" s="3">
        <f t="shared" si="46"/>
        <v>11401.770750000001</v>
      </c>
      <c r="H1275" s="3">
        <f t="shared" si="47"/>
        <v>0.44999999999708962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2392791</v>
      </c>
      <c r="D1278" s="2">
        <f>BILANCA!E274</f>
        <v>3178942.8499999996</v>
      </c>
      <c r="E1278" s="2">
        <v>0</v>
      </c>
      <c r="F1278" s="2">
        <v>0</v>
      </c>
      <c r="G1278" s="3">
        <f t="shared" si="38"/>
        <v>2345181.3555999999</v>
      </c>
      <c r="H1278" s="3">
        <f t="shared" si="41"/>
        <v>0.15000000037252903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692430.15</v>
      </c>
      <c r="D1279" s="2">
        <f>BILANCA!E275</f>
        <v>803201.86</v>
      </c>
      <c r="E1279" s="2">
        <v>0</v>
      </c>
      <c r="F1279" s="2">
        <v>0</v>
      </c>
      <c r="G1279" s="3">
        <f t="shared" ref="G1279:G1294" si="48">B1279/1000*C1279+B1279/500*D1279</f>
        <v>618386.31102999998</v>
      </c>
      <c r="H1279" s="3">
        <f t="shared" ref="H1279:H1294" si="49">ABS(C1279-ROUND(C1279,0))+ABS(D1279-ROUND(D1279,0))</f>
        <v>0.2900000000372529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324349.88</v>
      </c>
      <c r="E1281" s="2">
        <v>0</v>
      </c>
      <c r="F1281" s="2">
        <v>0</v>
      </c>
      <c r="G1281" s="3">
        <f t="shared" si="48"/>
        <v>175797.63496000002</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0.3</v>
      </c>
      <c r="E1284" s="2">
        <v>0</v>
      </c>
      <c r="F1284" s="2">
        <v>0</v>
      </c>
      <c r="G1284" s="3">
        <f t="shared" si="48"/>
        <v>0.16440000000000002</v>
      </c>
      <c r="H1284" s="3">
        <f t="shared" si="49"/>
        <v>0.3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70928.11</v>
      </c>
      <c r="E1285" s="2">
        <v>0</v>
      </c>
      <c r="F1285" s="2">
        <v>0</v>
      </c>
      <c r="G1285" s="3">
        <f t="shared" si="48"/>
        <v>39010.460500000001</v>
      </c>
      <c r="H1285" s="3">
        <f t="shared" si="49"/>
        <v>0.11000000000058208</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253421.47</v>
      </c>
      <c r="E1289" s="2">
        <v>0</v>
      </c>
      <c r="F1289" s="2">
        <v>0</v>
      </c>
      <c r="G1289" s="3">
        <f t="shared" si="48"/>
        <v>141409.18026000002</v>
      </c>
      <c r="H1289" s="3">
        <f t="shared" si="49"/>
        <v>0.47000000000116415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944839.6</v>
      </c>
      <c r="D1290" s="2">
        <f>BILANCA!E286</f>
        <v>856040.24</v>
      </c>
      <c r="E1290" s="2">
        <v>0</v>
      </c>
      <c r="F1290" s="2">
        <v>0</v>
      </c>
      <c r="G1290" s="3">
        <f t="shared" si="48"/>
        <v>743937.62240000011</v>
      </c>
      <c r="H1290" s="3">
        <f t="shared" si="49"/>
        <v>0.64000000001396984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558705.18000000005</v>
      </c>
      <c r="D1291" s="2">
        <f>BILANCA!E287</f>
        <v>754839.93</v>
      </c>
      <c r="E1291" s="2">
        <v>0</v>
      </c>
      <c r="F1291" s="2">
        <v>0</v>
      </c>
      <c r="G1291" s="3">
        <f t="shared" si="48"/>
        <v>581216.19624000008</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196816.07</v>
      </c>
      <c r="D1294" s="2">
        <f>BILANCA!E290</f>
        <v>440510.94</v>
      </c>
      <c r="E1294" s="2">
        <v>0</v>
      </c>
      <c r="F1294" s="2">
        <v>0</v>
      </c>
      <c r="G1294" s="3">
        <f t="shared" si="48"/>
        <v>306105.97779999999</v>
      </c>
      <c r="H1294" s="3">
        <f t="shared" si="49"/>
        <v>0.13000000000465661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62284.77</v>
      </c>
      <c r="D1295" s="2">
        <f>BILANCA!E291</f>
        <v>7614.91</v>
      </c>
      <c r="E1295" s="2">
        <v>0</v>
      </c>
      <c r="F1295" s="2">
        <v>0</v>
      </c>
      <c r="G1295" s="3">
        <f t="shared" si="38"/>
        <v>22091.658149999999</v>
      </c>
      <c r="H1295" s="3">
        <f t="shared" si="41"/>
        <v>0.32000000000334694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62284.77</v>
      </c>
      <c r="D1296" s="2">
        <f>BILANCA!E292</f>
        <v>7614.91</v>
      </c>
      <c r="E1296" s="2">
        <v>0</v>
      </c>
      <c r="F1296" s="2">
        <v>0</v>
      </c>
      <c r="G1296" s="3">
        <f t="shared" ref="G1296:G1299" si="50">B1296/1000*C1296+B1296/500*D1296</f>
        <v>22169.172739999998</v>
      </c>
      <c r="H1296" s="3">
        <f t="shared" ref="H1296:H1299" si="51">ABS(C1296-ROUND(C1296,0))+ABS(D1296-ROUND(D1296,0))</f>
        <v>0.32000000000334694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10272337.439999999</v>
      </c>
      <c r="D1301" s="2">
        <f>BILANCA!E297</f>
        <v>14623560.08</v>
      </c>
      <c r="E1301" s="2">
        <v>0</v>
      </c>
      <c r="F1301" s="2">
        <v>0</v>
      </c>
      <c r="G1301" s="3">
        <f t="shared" si="38"/>
        <v>11500162.161599997</v>
      </c>
      <c r="H1301" s="3">
        <f t="shared" si="41"/>
        <v>0.51999999955296516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10272337.439999999</v>
      </c>
      <c r="D1302" s="2">
        <f>BILANCA!E298</f>
        <v>14623560.08</v>
      </c>
      <c r="E1302" s="2">
        <v>0</v>
      </c>
      <c r="F1302" s="2">
        <v>0</v>
      </c>
      <c r="G1302" s="3">
        <f t="shared" si="38"/>
        <v>11539681.619199999</v>
      </c>
      <c r="H1302" s="3">
        <f t="shared" si="41"/>
        <v>0.51999999955296516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3337753.31</v>
      </c>
      <c r="D1305" s="2">
        <f>BILANCA!E302</f>
        <v>3540688.17</v>
      </c>
      <c r="E1305" s="2">
        <v>0</v>
      </c>
      <c r="F1305" s="2">
        <v>0</v>
      </c>
      <c r="G1305" s="3">
        <f t="shared" si="38"/>
        <v>3073643.2467499999</v>
      </c>
      <c r="H1305" s="3">
        <f t="shared" si="41"/>
        <v>0.47999999998137355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1158196.74</v>
      </c>
      <c r="D1306" s="2">
        <f>BILANCA!E303</f>
        <v>1314505.56</v>
      </c>
      <c r="E1306" s="2">
        <v>0</v>
      </c>
      <c r="F1306" s="2">
        <v>0</v>
      </c>
      <c r="G1306" s="3">
        <f t="shared" si="38"/>
        <v>1121013.5265599999</v>
      </c>
      <c r="H1306" s="3">
        <f t="shared" si="41"/>
        <v>0.69999999995343387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1244468.28</v>
      </c>
      <c r="E1307" s="2">
        <v>0</v>
      </c>
      <c r="F1307" s="2">
        <v>0</v>
      </c>
      <c r="G1307" s="3">
        <f>B1307/1000*C1307+B1307/500*D1307</f>
        <v>739214.15831999993</v>
      </c>
      <c r="H1307" s="3">
        <f>ABS(C1307-ROUND(C1307,0))+ABS(D1307-ROUND(D1307,0))</f>
        <v>0.28000000002793968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44028.59</v>
      </c>
      <c r="D1308" s="2">
        <f>BILANCA!E305</f>
        <v>7614.92</v>
      </c>
      <c r="E1308" s="2">
        <v>0</v>
      </c>
      <c r="F1308" s="2">
        <v>0</v>
      </c>
      <c r="G1308" s="3">
        <f t="shared" ref="G1308:G1581" si="52">B1308/1000*C1308+B1308/500*D1308</f>
        <v>17659.012139999999</v>
      </c>
      <c r="H1308" s="3">
        <f t="shared" si="41"/>
        <v>0.4900000000034197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34155.03</v>
      </c>
      <c r="D1309" s="2">
        <f>BILANCA!E306</f>
        <v>22065.5</v>
      </c>
      <c r="E1309" s="2">
        <v>0</v>
      </c>
      <c r="F1309" s="2">
        <v>0</v>
      </c>
      <c r="G1309" s="3">
        <f t="shared" si="52"/>
        <v>23407.522969999998</v>
      </c>
      <c r="H1309" s="3">
        <f t="shared" si="41"/>
        <v>0.52999999999883585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1844.7</v>
      </c>
      <c r="D1311" s="2">
        <f>BILANCA!E308</f>
        <v>2220.15</v>
      </c>
      <c r="E1311" s="2">
        <v>0</v>
      </c>
      <c r="F1311" s="2">
        <v>0</v>
      </c>
      <c r="G1311" s="3">
        <f t="shared" si="52"/>
        <v>1891.7849999999999</v>
      </c>
      <c r="H1311" s="3">
        <f t="shared" si="41"/>
        <v>0.45000000000004547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18341.95</v>
      </c>
      <c r="D1312" s="2">
        <f>BILANCA!E309</f>
        <v>42832.9</v>
      </c>
      <c r="E1312" s="2">
        <v>0</v>
      </c>
      <c r="F1312" s="2">
        <v>0</v>
      </c>
      <c r="G1312" s="3">
        <f t="shared" si="52"/>
        <v>31410.340499999998</v>
      </c>
      <c r="H1312" s="3">
        <f t="shared" si="41"/>
        <v>0.14999999999781721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101532.26</v>
      </c>
      <c r="D1339" s="2">
        <f>BILANCA!E336</f>
        <v>44844.99</v>
      </c>
      <c r="E1339" s="2">
        <v>0</v>
      </c>
      <c r="F1339" s="2">
        <v>0</v>
      </c>
      <c r="G1339" s="3">
        <f t="shared" si="52"/>
        <v>62912.116959999999</v>
      </c>
      <c r="H1339" s="3">
        <f t="shared" si="41"/>
        <v>0.26999999999679858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802845.7</v>
      </c>
      <c r="D1340" s="2">
        <f>BILANCA!E337</f>
        <v>364045.48</v>
      </c>
      <c r="E1340" s="2">
        <v>0</v>
      </c>
      <c r="F1340" s="2">
        <v>0</v>
      </c>
      <c r="G1340" s="3">
        <f t="shared" si="52"/>
        <v>505209.09779999999</v>
      </c>
      <c r="H1340" s="3">
        <f t="shared" si="41"/>
        <v>0.78000000002793968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2816.43</v>
      </c>
      <c r="D1341" s="2">
        <f>BILANCA!E338</f>
        <v>376.16</v>
      </c>
      <c r="E1341" s="2">
        <v>0</v>
      </c>
      <c r="F1341" s="2">
        <v>0</v>
      </c>
      <c r="G1341" s="3">
        <f t="shared" si="52"/>
        <v>1181.2562500000001</v>
      </c>
      <c r="H1341" s="3">
        <f t="shared" si="41"/>
        <v>0.5899999999998613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247033.01</v>
      </c>
      <c r="D1342" s="2">
        <f>BILANCA!E339</f>
        <v>190841.53</v>
      </c>
      <c r="E1342" s="2">
        <v>0</v>
      </c>
      <c r="F1342" s="2">
        <v>0</v>
      </c>
      <c r="G1342" s="3">
        <f t="shared" si="52"/>
        <v>208733.73524000001</v>
      </c>
      <c r="H1342" s="3">
        <f t="shared" si="41"/>
        <v>0.48000000001047738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1669622.16</v>
      </c>
      <c r="D1346" s="2">
        <f>BILANCA!E343</f>
        <v>1360399.93</v>
      </c>
      <c r="E1346" s="2">
        <v>0</v>
      </c>
      <c r="F1346" s="2">
        <v>0</v>
      </c>
      <c r="G1346" s="3">
        <f t="shared" si="52"/>
        <v>1475181.7987200001</v>
      </c>
      <c r="H1346" s="3">
        <f t="shared" si="41"/>
        <v>0.22999999998137355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46396.39</v>
      </c>
      <c r="D1347" s="2">
        <f>BILANCA!E344</f>
        <v>0</v>
      </c>
      <c r="E1347" s="2">
        <v>0</v>
      </c>
      <c r="F1347" s="2">
        <v>0</v>
      </c>
      <c r="G1347" s="3">
        <f t="shared" si="52"/>
        <v>15635.583430000001</v>
      </c>
      <c r="H1347" s="3">
        <f t="shared" si="41"/>
        <v>0.38999999999941792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3.6</v>
      </c>
      <c r="E1368" s="2">
        <v>0</v>
      </c>
      <c r="F1368" s="2">
        <v>0</v>
      </c>
      <c r="G1368" s="3">
        <f t="shared" si="57"/>
        <v>2.5775999999999999</v>
      </c>
      <c r="H1368" s="3">
        <f t="shared" si="58"/>
        <v>0.39999999999999991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84158.45</v>
      </c>
      <c r="E1370" s="2">
        <v>0</v>
      </c>
      <c r="F1370" s="2">
        <v>0</v>
      </c>
      <c r="G1370" s="3">
        <f t="shared" si="57"/>
        <v>60594.083999999995</v>
      </c>
      <c r="H1370" s="3">
        <f t="shared" si="58"/>
        <v>0.44999999999708962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262623.65000000002</v>
      </c>
      <c r="E1371" s="2">
        <v>0</v>
      </c>
      <c r="F1371" s="2">
        <v>0</v>
      </c>
      <c r="G1371" s="3">
        <f t="shared" si="57"/>
        <v>189614.27530000001</v>
      </c>
      <c r="H1371" s="3">
        <f t="shared" si="58"/>
        <v>0.34999999997671694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397919.38</v>
      </c>
      <c r="E1374" s="2">
        <v>0</v>
      </c>
      <c r="F1374" s="2">
        <v>0</v>
      </c>
      <c r="G1374" s="3">
        <f t="shared" si="59"/>
        <v>289685.30864</v>
      </c>
      <c r="H1374" s="3">
        <f t="shared" si="60"/>
        <v>0.38000000000465661</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v>
      </c>
      <c r="D1390" s="2">
        <f>BILANCA!E387</f>
        <v>1</v>
      </c>
      <c r="E1390" s="2">
        <v>0</v>
      </c>
      <c r="F1390" s="2">
        <v>0</v>
      </c>
      <c r="G1390" s="3">
        <f t="shared" ref="G1390:G1399" si="61">B1390/1000*C1390+B1390/500*D1390</f>
        <v>1.1400000000000001</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364987.71</v>
      </c>
      <c r="D1392" s="2">
        <f>BILANCA!E389</f>
        <v>306589.67</v>
      </c>
      <c r="E1392" s="2">
        <v>0</v>
      </c>
      <c r="F1392" s="2">
        <v>0</v>
      </c>
      <c r="G1392" s="3">
        <f t="shared" si="61"/>
        <v>373659.81310000003</v>
      </c>
      <c r="H1392" s="3">
        <f t="shared" si="62"/>
        <v>0.61999999999534339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5055466.63</v>
      </c>
      <c r="D1394" s="2">
        <f>BILANCA!E391</f>
        <v>6567218.0099999998</v>
      </c>
      <c r="E1394" s="2">
        <v>0</v>
      </c>
      <c r="F1394" s="2">
        <v>0</v>
      </c>
      <c r="G1394" s="3">
        <f t="shared" si="61"/>
        <v>6984922.6176000005</v>
      </c>
      <c r="H1394" s="3">
        <f t="shared" si="62"/>
        <v>0.37999999988824129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258288.84</v>
      </c>
      <c r="D1395" s="2">
        <f>BILANCA!E392</f>
        <v>207944.26</v>
      </c>
      <c r="E1395" s="2">
        <v>0</v>
      </c>
      <c r="F1395" s="2">
        <v>0</v>
      </c>
      <c r="G1395" s="3">
        <f t="shared" si="61"/>
        <v>259558.2836</v>
      </c>
      <c r="H1395" s="3">
        <f t="shared" si="62"/>
        <v>0.42000000001280569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3204064.4</v>
      </c>
      <c r="E1399" s="2">
        <v>0</v>
      </c>
      <c r="F1399" s="2">
        <v>0</v>
      </c>
      <c r="G1399" s="3">
        <f t="shared" si="61"/>
        <v>2492762.1031999998</v>
      </c>
      <c r="H1399" s="3">
        <f t="shared" si="62"/>
        <v>0.39999999990686774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4593593.26</v>
      </c>
      <c r="D1400" s="14">
        <f>BILANCA!E397</f>
        <v>4337742.74</v>
      </c>
      <c r="E1400" s="14">
        <v>0</v>
      </c>
      <c r="F1400" s="14">
        <v>0</v>
      </c>
      <c r="G1400" s="15">
        <f t="shared" si="52"/>
        <v>5174940.7086000005</v>
      </c>
      <c r="H1400" s="15">
        <f t="shared" si="41"/>
        <v>0.51999999955296516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2676437.42</v>
      </c>
      <c r="D1401" s="7">
        <f>'RAS-funkcijski'!E5</f>
        <v>3094943.4</v>
      </c>
      <c r="E1401" s="7">
        <v>0</v>
      </c>
      <c r="F1401" s="7">
        <v>0</v>
      </c>
      <c r="G1401" s="8">
        <f t="shared" si="52"/>
        <v>8866.3242200000004</v>
      </c>
      <c r="H1401" s="8">
        <f t="shared" si="41"/>
        <v>0.81999999983236194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2676437.42</v>
      </c>
      <c r="D1402" s="2">
        <f>'RAS-funkcijski'!E6</f>
        <v>3094943.4</v>
      </c>
      <c r="E1402" s="2">
        <v>0</v>
      </c>
      <c r="F1402" s="2">
        <v>0</v>
      </c>
      <c r="G1402" s="3">
        <f t="shared" si="52"/>
        <v>17732.648440000001</v>
      </c>
      <c r="H1402" s="3">
        <f t="shared" si="41"/>
        <v>0.81999999983236194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2676437.42</v>
      </c>
      <c r="D1403" s="2">
        <f>'RAS-funkcijski'!E7</f>
        <v>3094943.4</v>
      </c>
      <c r="E1403" s="2">
        <v>0</v>
      </c>
      <c r="F1403" s="2">
        <v>0</v>
      </c>
      <c r="G1403" s="3">
        <f t="shared" si="52"/>
        <v>26598.972659999999</v>
      </c>
      <c r="H1403" s="3">
        <f t="shared" si="41"/>
        <v>0.81999999983236194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397488.54</v>
      </c>
      <c r="D1424" s="2">
        <f>'RAS-funkcijski'!E28</f>
        <v>457593.99</v>
      </c>
      <c r="E1424" s="2">
        <v>0</v>
      </c>
      <c r="F1424" s="2">
        <v>0</v>
      </c>
      <c r="G1424" s="3">
        <f t="shared" si="52"/>
        <v>31504.23648</v>
      </c>
      <c r="H1424" s="3">
        <f t="shared" si="41"/>
        <v>0.47000000003026798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128788.54</v>
      </c>
      <c r="D1425" s="2">
        <f>'RAS-funkcijski'!E29</f>
        <v>161928.85999999999</v>
      </c>
      <c r="E1425" s="2">
        <v>0</v>
      </c>
      <c r="F1425" s="2">
        <v>0</v>
      </c>
      <c r="G1425" s="3">
        <f t="shared" si="52"/>
        <v>11316.156499999999</v>
      </c>
      <c r="H1425" s="3">
        <f t="shared" si="41"/>
        <v>0.60000000002037268</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230000</v>
      </c>
      <c r="D1426" s="2">
        <f>'RAS-funkcijski'!E30</f>
        <v>243000</v>
      </c>
      <c r="E1426" s="2">
        <v>0</v>
      </c>
      <c r="F1426" s="2">
        <v>0</v>
      </c>
      <c r="G1426" s="3">
        <f t="shared" si="52"/>
        <v>18616</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38700</v>
      </c>
      <c r="D1430" s="2">
        <f>'RAS-funkcijski'!E34</f>
        <v>52665.13</v>
      </c>
      <c r="E1430" s="2">
        <v>0</v>
      </c>
      <c r="F1430" s="2">
        <v>0</v>
      </c>
      <c r="G1430" s="3">
        <f t="shared" si="52"/>
        <v>4320.9078</v>
      </c>
      <c r="H1430" s="3">
        <f t="shared" si="41"/>
        <v>0.12999999999738066</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2186922.5699999998</v>
      </c>
      <c r="D1431" s="2">
        <f>'RAS-funkcijski'!E35</f>
        <v>2743775.78</v>
      </c>
      <c r="E1431" s="2">
        <v>0</v>
      </c>
      <c r="F1431" s="2">
        <v>0</v>
      </c>
      <c r="G1431" s="3">
        <f t="shared" si="52"/>
        <v>237908.69802999997</v>
      </c>
      <c r="H1431" s="3">
        <f t="shared" si="41"/>
        <v>0.65000000037252903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106768.42</v>
      </c>
      <c r="D1432" s="2">
        <f>'RAS-funkcijski'!E36</f>
        <v>98657.95</v>
      </c>
      <c r="E1432" s="2">
        <v>0</v>
      </c>
      <c r="F1432" s="2">
        <v>0</v>
      </c>
      <c r="G1432" s="3">
        <f t="shared" si="52"/>
        <v>9730.6982399999997</v>
      </c>
      <c r="H1432" s="3">
        <f t="shared" si="41"/>
        <v>0.47000000000116415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106768.42</v>
      </c>
      <c r="D1433" s="2">
        <f>'RAS-funkcijski'!E37</f>
        <v>98657.95</v>
      </c>
      <c r="E1433" s="2">
        <v>0</v>
      </c>
      <c r="F1433" s="2">
        <v>0</v>
      </c>
      <c r="G1433" s="3">
        <f t="shared" si="52"/>
        <v>10034.78256</v>
      </c>
      <c r="H1433" s="3">
        <f t="shared" si="41"/>
        <v>0.47000000000116415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91134.86</v>
      </c>
      <c r="D1435" s="2">
        <f>'RAS-funkcijski'!E39</f>
        <v>148936.85999999999</v>
      </c>
      <c r="E1435" s="2">
        <v>0</v>
      </c>
      <c r="F1435" s="2">
        <v>0</v>
      </c>
      <c r="G1435" s="3">
        <f t="shared" si="52"/>
        <v>13615.300300000001</v>
      </c>
      <c r="H1435" s="3">
        <f t="shared" si="41"/>
        <v>0.28000000001338776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91134.86</v>
      </c>
      <c r="D1436" s="2">
        <f>'RAS-funkcijski'!E40</f>
        <v>148936.85999999999</v>
      </c>
      <c r="E1436" s="2">
        <v>0</v>
      </c>
      <c r="F1436" s="2">
        <v>0</v>
      </c>
      <c r="G1436" s="3">
        <f t="shared" si="52"/>
        <v>14004.308879999997</v>
      </c>
      <c r="H1436" s="3">
        <f t="shared" si="41"/>
        <v>0.28000000001338776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1614327</v>
      </c>
      <c r="D1450" s="2">
        <f>'RAS-funkcijski'!E54</f>
        <v>1924339.1700000002</v>
      </c>
      <c r="E1450" s="2">
        <v>0</v>
      </c>
      <c r="F1450" s="2">
        <v>0</v>
      </c>
      <c r="G1450" s="3">
        <f t="shared" si="52"/>
        <v>273150.26699999999</v>
      </c>
      <c r="H1450" s="3">
        <f t="shared" si="63"/>
        <v>0.17000000015832484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1611443.62</v>
      </c>
      <c r="D1451" s="2">
        <f>'RAS-funkcijski'!E55</f>
        <v>1897597.1</v>
      </c>
      <c r="E1451" s="2">
        <v>0</v>
      </c>
      <c r="F1451" s="2">
        <v>0</v>
      </c>
      <c r="G1451" s="3">
        <f t="shared" si="52"/>
        <v>275738.52882000001</v>
      </c>
      <c r="H1451" s="3">
        <f t="shared" si="63"/>
        <v>0.47999999998137355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1599.9</v>
      </c>
      <c r="D1452" s="2">
        <f>'RAS-funkcijski'!E56</f>
        <v>13117.07</v>
      </c>
      <c r="E1452" s="2">
        <v>0</v>
      </c>
      <c r="F1452" s="2">
        <v>0</v>
      </c>
      <c r="G1452" s="3">
        <f t="shared" si="52"/>
        <v>1447.3700799999999</v>
      </c>
      <c r="H1452" s="3">
        <f t="shared" si="63"/>
        <v>0.16999999999961801</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1283.48</v>
      </c>
      <c r="D1454" s="2">
        <f>'RAS-funkcijski'!E58</f>
        <v>13625</v>
      </c>
      <c r="E1454" s="2">
        <v>0</v>
      </c>
      <c r="F1454" s="2">
        <v>0</v>
      </c>
      <c r="G1454" s="3">
        <f t="shared" si="52"/>
        <v>1540.80792</v>
      </c>
      <c r="H1454" s="3">
        <f t="shared" si="63"/>
        <v>0.48000000000001819</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137029.65</v>
      </c>
      <c r="D1457" s="2">
        <f>'RAS-funkcijski'!E61</f>
        <v>326962.71000000002</v>
      </c>
      <c r="E1457" s="2">
        <v>0</v>
      </c>
      <c r="F1457" s="2">
        <v>0</v>
      </c>
      <c r="G1457" s="3">
        <f t="shared" si="52"/>
        <v>45084.438990000002</v>
      </c>
      <c r="H1457" s="3">
        <f t="shared" si="63"/>
        <v>0.63999999998486601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137029.65</v>
      </c>
      <c r="D1460" s="2">
        <f>'RAS-funkcijski'!E64</f>
        <v>326962.71000000002</v>
      </c>
      <c r="E1460" s="2">
        <v>0</v>
      </c>
      <c r="F1460" s="2">
        <v>0</v>
      </c>
      <c r="G1460" s="3">
        <f t="shared" si="52"/>
        <v>47457.304199999999</v>
      </c>
      <c r="H1460" s="3">
        <f t="shared" si="63"/>
        <v>0.63999999998486601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237662.64</v>
      </c>
      <c r="D1470" s="2">
        <f>'RAS-funkcijski'!E74</f>
        <v>244879.09</v>
      </c>
      <c r="E1470" s="2">
        <v>0</v>
      </c>
      <c r="F1470" s="2">
        <v>0</v>
      </c>
      <c r="G1470" s="3">
        <f t="shared" si="52"/>
        <v>50919.457399999999</v>
      </c>
      <c r="H1470" s="3">
        <f t="shared" si="63"/>
        <v>0.4499999999825377</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451470.34</v>
      </c>
      <c r="D1471" s="2">
        <f>'RAS-funkcijski'!E75</f>
        <v>962143.79999999993</v>
      </c>
      <c r="E1471" s="2">
        <v>0</v>
      </c>
      <c r="F1471" s="2">
        <v>0</v>
      </c>
      <c r="G1471" s="3">
        <f t="shared" si="52"/>
        <v>168678.81373999995</v>
      </c>
      <c r="H1471" s="3">
        <f t="shared" si="63"/>
        <v>0.54000000009546056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9350</v>
      </c>
      <c r="D1472" s="2">
        <f>'RAS-funkcijski'!E76</f>
        <v>327267.49</v>
      </c>
      <c r="E1472" s="2">
        <v>0</v>
      </c>
      <c r="F1472" s="2">
        <v>0</v>
      </c>
      <c r="G1472" s="3">
        <f t="shared" si="52"/>
        <v>47799.718559999994</v>
      </c>
      <c r="H1472" s="3">
        <f t="shared" si="63"/>
        <v>0.48999999999068677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16259</v>
      </c>
      <c r="D1474" s="2">
        <f>'RAS-funkcijski'!E78</f>
        <v>16124</v>
      </c>
      <c r="E1474" s="2">
        <v>0</v>
      </c>
      <c r="F1474" s="2">
        <v>0</v>
      </c>
      <c r="G1474" s="3">
        <f t="shared" si="52"/>
        <v>3589.518</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4536.4399999999996</v>
      </c>
      <c r="D1475" s="2">
        <f>'RAS-funkcijski'!E79</f>
        <v>2999.73</v>
      </c>
      <c r="E1475" s="2">
        <v>0</v>
      </c>
      <c r="F1475" s="2">
        <v>0</v>
      </c>
      <c r="G1475" s="3">
        <f t="shared" si="52"/>
        <v>790.19249999999988</v>
      </c>
      <c r="H1475" s="3">
        <f t="shared" si="63"/>
        <v>0.70999999999958163</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421324.9</v>
      </c>
      <c r="D1477" s="2">
        <f>'RAS-funkcijski'!E81</f>
        <v>615752.57999999996</v>
      </c>
      <c r="E1477" s="2">
        <v>0</v>
      </c>
      <c r="F1477" s="2">
        <v>0</v>
      </c>
      <c r="G1477" s="3">
        <f t="shared" si="52"/>
        <v>127267.91462</v>
      </c>
      <c r="H1477" s="3">
        <f t="shared" si="63"/>
        <v>0.52000000001862645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3182439.82</v>
      </c>
      <c r="D1478" s="2">
        <f>'RAS-funkcijski'!E82</f>
        <v>4041932.58</v>
      </c>
      <c r="E1478" s="2">
        <v>0</v>
      </c>
      <c r="F1478" s="2">
        <v>0</v>
      </c>
      <c r="G1478" s="3">
        <f t="shared" si="52"/>
        <v>878771.78844000003</v>
      </c>
      <c r="H1478" s="3">
        <f t="shared" si="63"/>
        <v>0.60000000009313226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161990.92000000001</v>
      </c>
      <c r="D1479" s="2">
        <f>'RAS-funkcijski'!E83</f>
        <v>325266.25</v>
      </c>
      <c r="E1479" s="2">
        <v>0</v>
      </c>
      <c r="F1479" s="2">
        <v>0</v>
      </c>
      <c r="G1479" s="3">
        <f t="shared" si="52"/>
        <v>64189.350179999994</v>
      </c>
      <c r="H1479" s="3">
        <f t="shared" si="63"/>
        <v>0.32999999998719431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2637606.52</v>
      </c>
      <c r="D1480" s="2">
        <f>'RAS-funkcijski'!E84</f>
        <v>3241106.89</v>
      </c>
      <c r="E1480" s="2">
        <v>0</v>
      </c>
      <c r="F1480" s="2">
        <v>0</v>
      </c>
      <c r="G1480" s="3">
        <f t="shared" si="52"/>
        <v>729585.62400000007</v>
      </c>
      <c r="H1480" s="3">
        <f t="shared" si="63"/>
        <v>0.58999999985098839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382842.38</v>
      </c>
      <c r="D1482" s="2">
        <f>'RAS-funkcijski'!E86</f>
        <v>475559.44</v>
      </c>
      <c r="E1482" s="2">
        <v>0</v>
      </c>
      <c r="F1482" s="2">
        <v>0</v>
      </c>
      <c r="G1482" s="3">
        <f t="shared" si="52"/>
        <v>109384.82332</v>
      </c>
      <c r="H1482" s="3">
        <f t="shared" si="63"/>
        <v>0.82000000000698492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108736.78</v>
      </c>
      <c r="D1485" s="2">
        <f>'RAS-funkcijski'!E89</f>
        <v>117328.85</v>
      </c>
      <c r="E1485" s="2">
        <v>0</v>
      </c>
      <c r="F1485" s="2">
        <v>0</v>
      </c>
      <c r="G1485" s="3">
        <f t="shared" si="52"/>
        <v>29188.530800000004</v>
      </c>
      <c r="H1485" s="3">
        <f t="shared" si="63"/>
        <v>0.36999999999534339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73407.48</v>
      </c>
      <c r="D1490" s="2">
        <f>'RAS-funkcijski'!E94</f>
        <v>67831.58</v>
      </c>
      <c r="E1490" s="2">
        <v>0</v>
      </c>
      <c r="F1490" s="2">
        <v>0</v>
      </c>
      <c r="G1490" s="3">
        <f t="shared" si="52"/>
        <v>18816.357599999999</v>
      </c>
      <c r="H1490" s="3">
        <f t="shared" si="63"/>
        <v>0.89999999999417923</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73407.48</v>
      </c>
      <c r="D1491" s="2">
        <f>'RAS-funkcijski'!E95</f>
        <v>67831.58</v>
      </c>
      <c r="E1491" s="2">
        <v>0</v>
      </c>
      <c r="F1491" s="2">
        <v>0</v>
      </c>
      <c r="G1491" s="3">
        <f t="shared" si="52"/>
        <v>19025.428240000001</v>
      </c>
      <c r="H1491" s="3">
        <f t="shared" si="63"/>
        <v>0.89999999999417923</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35329.300000000003</v>
      </c>
      <c r="D1502" s="2">
        <f>'RAS-funkcijski'!E106</f>
        <v>49497.27</v>
      </c>
      <c r="E1502" s="2">
        <v>0</v>
      </c>
      <c r="F1502" s="2">
        <v>0</v>
      </c>
      <c r="G1502" s="3">
        <f t="shared" si="52"/>
        <v>13701.03168</v>
      </c>
      <c r="H1502" s="3">
        <f t="shared" si="63"/>
        <v>0.56999999999970896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869021.23</v>
      </c>
      <c r="D1503" s="2">
        <f>'RAS-funkcijski'!E107</f>
        <v>2285190.9</v>
      </c>
      <c r="E1503" s="2">
        <v>0</v>
      </c>
      <c r="F1503" s="2">
        <v>0</v>
      </c>
      <c r="G1503" s="3">
        <f t="shared" si="52"/>
        <v>560258.51208999997</v>
      </c>
      <c r="H1503" s="3">
        <f t="shared" si="63"/>
        <v>0.33000000007450581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234306.32</v>
      </c>
      <c r="D1504" s="2">
        <f>'RAS-funkcijski'!E108</f>
        <v>1592004.3</v>
      </c>
      <c r="E1504" s="2">
        <v>0</v>
      </c>
      <c r="F1504" s="2">
        <v>0</v>
      </c>
      <c r="G1504" s="3">
        <f t="shared" si="52"/>
        <v>355504.75167999999</v>
      </c>
      <c r="H1504" s="3">
        <f t="shared" si="63"/>
        <v>0.62000000005355105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560514.91</v>
      </c>
      <c r="D1505" s="2">
        <f>'RAS-funkcijski'!E109</f>
        <v>637186.6</v>
      </c>
      <c r="E1505" s="2">
        <v>0</v>
      </c>
      <c r="F1505" s="2">
        <v>0</v>
      </c>
      <c r="G1505" s="3">
        <f t="shared" si="52"/>
        <v>192663.25154999999</v>
      </c>
      <c r="H1505" s="3">
        <f t="shared" si="63"/>
        <v>0.48999999999068677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74200</v>
      </c>
      <c r="D1507" s="2">
        <f>'RAS-funkcijski'!E111</f>
        <v>56000</v>
      </c>
      <c r="E1507" s="2">
        <v>0</v>
      </c>
      <c r="F1507" s="2">
        <v>0</v>
      </c>
      <c r="G1507" s="3">
        <f t="shared" si="52"/>
        <v>19923.400000000001</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1138737.01</v>
      </c>
      <c r="D1510" s="2">
        <f>'RAS-funkcijski'!E114</f>
        <v>1841461.38</v>
      </c>
      <c r="E1510" s="2">
        <v>0</v>
      </c>
      <c r="F1510" s="2">
        <v>0</v>
      </c>
      <c r="G1510" s="3">
        <f t="shared" si="52"/>
        <v>530382.5747</v>
      </c>
      <c r="H1510" s="3">
        <f t="shared" si="63"/>
        <v>0.38999999989755452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1000507.03</v>
      </c>
      <c r="D1511" s="2">
        <f>'RAS-funkcijski'!E115</f>
        <v>1648756.39</v>
      </c>
      <c r="E1511" s="2">
        <v>0</v>
      </c>
      <c r="F1511" s="2">
        <v>0</v>
      </c>
      <c r="G1511" s="3">
        <f t="shared" si="52"/>
        <v>477080.19891000004</v>
      </c>
      <c r="H1511" s="3">
        <f t="shared" si="63"/>
        <v>0.41999999992549419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947841.78</v>
      </c>
      <c r="D1512" s="2">
        <f>'RAS-funkcijski'!E116</f>
        <v>1569753.88</v>
      </c>
      <c r="E1512" s="2">
        <v>0</v>
      </c>
      <c r="F1512" s="2">
        <v>0</v>
      </c>
      <c r="G1512" s="3">
        <f t="shared" si="52"/>
        <v>457783.14847999997</v>
      </c>
      <c r="H1512" s="3">
        <f t="shared" si="63"/>
        <v>0.34000000008381903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52665.25</v>
      </c>
      <c r="D1513" s="2">
        <f>'RAS-funkcijski'!E117</f>
        <v>79002.509999999995</v>
      </c>
      <c r="E1513" s="2">
        <v>0</v>
      </c>
      <c r="F1513" s="2">
        <v>0</v>
      </c>
      <c r="G1513" s="3">
        <f t="shared" si="52"/>
        <v>23805.74051</v>
      </c>
      <c r="H1513" s="3">
        <f t="shared" si="63"/>
        <v>0.74000000000523869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16955.28</v>
      </c>
      <c r="D1514" s="2">
        <f>'RAS-funkcijski'!E118</f>
        <v>15161</v>
      </c>
      <c r="E1514" s="2">
        <v>0</v>
      </c>
      <c r="F1514" s="2">
        <v>0</v>
      </c>
      <c r="G1514" s="3">
        <f t="shared" si="52"/>
        <v>5389.6099199999999</v>
      </c>
      <c r="H1514" s="3">
        <f t="shared" si="63"/>
        <v>0.27999999999883585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16955.28</v>
      </c>
      <c r="D1516" s="2">
        <f>'RAS-funkcijski'!E120</f>
        <v>15161</v>
      </c>
      <c r="E1516" s="2">
        <v>0</v>
      </c>
      <c r="F1516" s="2">
        <v>0</v>
      </c>
      <c r="G1516" s="3">
        <f t="shared" si="52"/>
        <v>5484.1644800000004</v>
      </c>
      <c r="H1516" s="3">
        <f t="shared" si="63"/>
        <v>0.27999999999883585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107518.7</v>
      </c>
      <c r="D1521" s="2">
        <f>'RAS-funkcijski'!E125</f>
        <v>162690</v>
      </c>
      <c r="E1521" s="2">
        <v>0</v>
      </c>
      <c r="F1521" s="2">
        <v>0</v>
      </c>
      <c r="G1521" s="3">
        <f t="shared" si="52"/>
        <v>52380.742699999995</v>
      </c>
      <c r="H1521" s="3">
        <f t="shared" si="63"/>
        <v>0.30000000000291038</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13756</v>
      </c>
      <c r="D1524" s="2">
        <f>'RAS-funkcijski'!E128</f>
        <v>14853.99</v>
      </c>
      <c r="E1524" s="2">
        <v>0</v>
      </c>
      <c r="F1524" s="2">
        <v>0</v>
      </c>
      <c r="G1524" s="3">
        <f t="shared" si="52"/>
        <v>5389.53352</v>
      </c>
      <c r="H1524" s="3">
        <f t="shared" si="63"/>
        <v>1.0000000000218279E-2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225570.94999999998</v>
      </c>
      <c r="D1525" s="2">
        <f>'RAS-funkcijski'!E129</f>
        <v>396997.47</v>
      </c>
      <c r="E1525" s="2">
        <v>0</v>
      </c>
      <c r="F1525" s="2">
        <v>0</v>
      </c>
      <c r="G1525" s="3">
        <f t="shared" si="52"/>
        <v>127445.73624999999</v>
      </c>
      <c r="H1525" s="3">
        <f t="shared" si="63"/>
        <v>0.51999999998952262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39345</v>
      </c>
      <c r="D1529" s="2">
        <f>'RAS-funkcijski'!E133</f>
        <v>115684.76</v>
      </c>
      <c r="E1529" s="2">
        <v>0</v>
      </c>
      <c r="F1529" s="2">
        <v>0</v>
      </c>
      <c r="G1529" s="3">
        <f t="shared" si="52"/>
        <v>34922.17308</v>
      </c>
      <c r="H1529" s="3">
        <f t="shared" si="63"/>
        <v>0.24000000000523869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64849.77</v>
      </c>
      <c r="D1531" s="2">
        <f>'RAS-funkcijski'!E135</f>
        <v>101314.23</v>
      </c>
      <c r="E1531" s="2">
        <v>0</v>
      </c>
      <c r="F1531" s="2">
        <v>0</v>
      </c>
      <c r="G1531" s="3">
        <f t="shared" si="52"/>
        <v>35039.648130000001</v>
      </c>
      <c r="H1531" s="3">
        <f t="shared" si="63"/>
        <v>0.45999999999912689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60648.47</v>
      </c>
      <c r="D1534" s="2">
        <f>'RAS-funkcijski'!E138</f>
        <v>55251.3</v>
      </c>
      <c r="E1534" s="2">
        <v>0</v>
      </c>
      <c r="F1534" s="2">
        <v>0</v>
      </c>
      <c r="G1534" s="3">
        <f t="shared" si="52"/>
        <v>22934.24338</v>
      </c>
      <c r="H1534" s="3">
        <f t="shared" si="63"/>
        <v>0.77000000000407454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60727.71</v>
      </c>
      <c r="D1536" s="2">
        <f>'RAS-funkcijski'!E140</f>
        <v>124747.18</v>
      </c>
      <c r="E1536" s="2">
        <v>0</v>
      </c>
      <c r="F1536" s="2">
        <v>0</v>
      </c>
      <c r="G1536" s="3">
        <f t="shared" si="52"/>
        <v>42190.201520000002</v>
      </c>
      <c r="H1536" s="3">
        <f t="shared" si="63"/>
        <v>0.4699999999938882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11236824.659999998</v>
      </c>
      <c r="D1537" s="14">
        <f>'RAS-funkcijski'!E141</f>
        <v>15941368.15</v>
      </c>
      <c r="E1537" s="14">
        <v>0</v>
      </c>
      <c r="F1537" s="14">
        <v>0</v>
      </c>
      <c r="G1537" s="15">
        <f t="shared" si="52"/>
        <v>5907379.85152</v>
      </c>
      <c r="H1537" s="15">
        <f t="shared" si="63"/>
        <v>0.49000000208616257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2542133.7999999998</v>
      </c>
      <c r="E1538" s="7">
        <v>0</v>
      </c>
      <c r="F1538" s="7">
        <v>0</v>
      </c>
      <c r="G1538" s="8">
        <f t="shared" si="52"/>
        <v>5084.2676000000001</v>
      </c>
      <c r="H1538" s="8">
        <f t="shared" si="63"/>
        <v>0.20000000018626451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2539288.88</v>
      </c>
      <c r="E1539" s="2">
        <v>0</v>
      </c>
      <c r="F1539" s="2">
        <v>0</v>
      </c>
      <c r="G1539" s="3">
        <f t="shared" si="52"/>
        <v>10157.15552</v>
      </c>
      <c r="H1539" s="3">
        <f t="shared" si="63"/>
        <v>0.12000000011175871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2035541.63</v>
      </c>
      <c r="E1540" s="2">
        <v>0</v>
      </c>
      <c r="F1540" s="2">
        <v>0</v>
      </c>
      <c r="G1540" s="3">
        <f t="shared" si="52"/>
        <v>12213.24978</v>
      </c>
      <c r="H1540" s="3">
        <f t="shared" si="63"/>
        <v>0.37000000011175871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2035541.63</v>
      </c>
      <c r="E1542" s="2">
        <v>0</v>
      </c>
      <c r="F1542" s="2">
        <v>0</v>
      </c>
      <c r="G1542" s="3">
        <f t="shared" si="52"/>
        <v>20355.416300000001</v>
      </c>
      <c r="H1542" s="3">
        <f t="shared" si="63"/>
        <v>0.37000000011175871</v>
      </c>
      <c r="I1542" s="11">
        <f t="shared" si="64"/>
        <v>7531.5040332748949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503747.25</v>
      </c>
      <c r="E1547" s="2">
        <v>0</v>
      </c>
      <c r="F1547" s="2">
        <v>0</v>
      </c>
      <c r="G1547" s="3">
        <f t="shared" si="52"/>
        <v>10074.945</v>
      </c>
      <c r="H1547" s="3">
        <f t="shared" si="63"/>
        <v>0.25</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502819.57</v>
      </c>
      <c r="E1553" s="2">
        <v>0</v>
      </c>
      <c r="F1553" s="2">
        <v>0</v>
      </c>
      <c r="G1553" s="3">
        <f t="shared" si="52"/>
        <v>16090.22624</v>
      </c>
      <c r="H1553" s="3">
        <f t="shared" si="63"/>
        <v>0.42999999999301508</v>
      </c>
      <c r="I1553" s="11">
        <f t="shared" si="65"/>
        <v>6918.7972830876115</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927.68</v>
      </c>
      <c r="E1554" s="2">
        <v>0</v>
      </c>
      <c r="F1554" s="2">
        <v>0</v>
      </c>
      <c r="G1554" s="3">
        <f t="shared" si="52"/>
        <v>31.541119999999999</v>
      </c>
      <c r="H1554" s="3">
        <f t="shared" si="63"/>
        <v>0.32000000000005002</v>
      </c>
      <c r="I1554" s="11">
        <f t="shared" si="65"/>
        <v>10.093158400001577</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2844.92</v>
      </c>
      <c r="E1555" s="2">
        <v>0</v>
      </c>
      <c r="F1555" s="2">
        <v>0</v>
      </c>
      <c r="G1555" s="3">
        <f t="shared" si="52"/>
        <v>102.41712</v>
      </c>
      <c r="H1555" s="3">
        <f t="shared" si="63"/>
        <v>7.999999999992724E-2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2844.92</v>
      </c>
      <c r="E1556" s="2">
        <v>0</v>
      </c>
      <c r="F1556" s="2">
        <v>0</v>
      </c>
      <c r="G1556" s="3">
        <f t="shared" si="52"/>
        <v>108.10696</v>
      </c>
      <c r="H1556" s="3">
        <f t="shared" si="63"/>
        <v>7.999999999992724E-2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2844.92</v>
      </c>
      <c r="E1558" s="2">
        <v>0</v>
      </c>
      <c r="F1558" s="2">
        <v>0</v>
      </c>
      <c r="G1558" s="3">
        <f t="shared" si="52"/>
        <v>119.48664000000001</v>
      </c>
      <c r="H1558" s="3">
        <f t="shared" si="63"/>
        <v>7.999999999992724E-2</v>
      </c>
      <c r="I1558" s="11">
        <f t="shared" si="66"/>
        <v>9.5589311999913065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4761.8900000000003</v>
      </c>
      <c r="E1571" s="2">
        <v>0</v>
      </c>
      <c r="F1571" s="2">
        <v>0</v>
      </c>
      <c r="G1571" s="3">
        <f t="shared" si="52"/>
        <v>323.80852000000004</v>
      </c>
      <c r="H1571" s="3">
        <f t="shared" si="63"/>
        <v>0.10999999999967258</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4761.8900000000003</v>
      </c>
      <c r="E1572" s="2">
        <v>0</v>
      </c>
      <c r="F1572" s="2">
        <v>0</v>
      </c>
      <c r="G1572" s="3">
        <f t="shared" si="52"/>
        <v>333.33230000000003</v>
      </c>
      <c r="H1572" s="3">
        <f t="shared" si="63"/>
        <v>0.10999999999967258</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2273.34</v>
      </c>
      <c r="E1573" s="2">
        <v>0</v>
      </c>
      <c r="F1573" s="2">
        <v>0</v>
      </c>
      <c r="G1573" s="3">
        <f t="shared" si="52"/>
        <v>163.68047999999999</v>
      </c>
      <c r="H1573" s="3">
        <f t="shared" si="63"/>
        <v>0.34000000000014552</v>
      </c>
      <c r="I1573" s="11">
        <f t="shared" ref="I1573:I1576" si="68">G1573*H1573</f>
        <v>55.651363200023816</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2488.5500000000002</v>
      </c>
      <c r="E1574" s="2">
        <v>0</v>
      </c>
      <c r="F1574" s="2">
        <v>0</v>
      </c>
      <c r="G1574" s="3">
        <f t="shared" si="52"/>
        <v>184.15270000000001</v>
      </c>
      <c r="H1574" s="3">
        <f t="shared" si="63"/>
        <v>0.4499999999998181</v>
      </c>
      <c r="I1574" s="11">
        <f t="shared" si="68"/>
        <v>82.868714999966514</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2823849.56</v>
      </c>
      <c r="D1582" s="7"/>
      <c r="E1582" s="7">
        <v>0</v>
      </c>
      <c r="F1582" s="7">
        <v>0</v>
      </c>
      <c r="G1582" s="8">
        <f t="shared" ref="G1582:G1686" si="70">B1582/1000*C1582</f>
        <v>2823.8495600000001</v>
      </c>
      <c r="H1582" s="8">
        <f t="shared" ref="H1582:H1686" si="71">ABS(C1582-ROUND(C1582,0))</f>
        <v>0.43999999994412065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19061963.199999999</v>
      </c>
      <c r="D1583" s="2">
        <v>0</v>
      </c>
      <c r="E1583" s="2">
        <v>0</v>
      </c>
      <c r="F1583" s="2">
        <v>0</v>
      </c>
      <c r="G1583" s="3">
        <f t="shared" si="70"/>
        <v>38123.926399999997</v>
      </c>
      <c r="H1583" s="3">
        <f t="shared" si="71"/>
        <v>0.19999999925494194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11593703.810000001</v>
      </c>
      <c r="D1585" s="2">
        <v>0</v>
      </c>
      <c r="E1585" s="2">
        <v>0</v>
      </c>
      <c r="F1585" s="2">
        <v>0</v>
      </c>
      <c r="G1585" s="3">
        <f t="shared" si="70"/>
        <v>46374.815240000004</v>
      </c>
      <c r="H1585" s="3">
        <f t="shared" si="71"/>
        <v>0.18999999947845936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2704488.33</v>
      </c>
      <c r="D1586" s="2">
        <v>0</v>
      </c>
      <c r="E1586" s="2">
        <v>0</v>
      </c>
      <c r="F1586" s="2">
        <v>0</v>
      </c>
      <c r="G1586" s="3">
        <f t="shared" si="70"/>
        <v>13522.441650000001</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4456119.55</v>
      </c>
      <c r="D1587" s="2">
        <v>0</v>
      </c>
      <c r="E1587" s="2">
        <v>0</v>
      </c>
      <c r="F1587" s="2">
        <v>0</v>
      </c>
      <c r="G1587" s="3">
        <f t="shared" si="70"/>
        <v>26736.7173</v>
      </c>
      <c r="H1587" s="3">
        <f t="shared" si="71"/>
        <v>0.45000000018626451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25859.78</v>
      </c>
      <c r="D1588" s="2">
        <v>0</v>
      </c>
      <c r="E1588" s="2">
        <v>0</v>
      </c>
      <c r="F1588" s="2">
        <v>0</v>
      </c>
      <c r="G1588" s="3">
        <f t="shared" si="70"/>
        <v>181.01846</v>
      </c>
      <c r="H1588" s="3">
        <f t="shared" si="71"/>
        <v>0.22000000000116415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372148.11</v>
      </c>
      <c r="D1589" s="2">
        <v>0</v>
      </c>
      <c r="E1589" s="2">
        <v>0</v>
      </c>
      <c r="F1589" s="2">
        <v>0</v>
      </c>
      <c r="G1589" s="3">
        <f t="shared" si="70"/>
        <v>2977.1848799999998</v>
      </c>
      <c r="H1589" s="3">
        <f t="shared" si="71"/>
        <v>0.10999999998603016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215470.87</v>
      </c>
      <c r="D1590" s="2">
        <v>0</v>
      </c>
      <c r="E1590" s="2">
        <v>0</v>
      </c>
      <c r="F1590" s="2">
        <v>0</v>
      </c>
      <c r="G1590" s="3">
        <f>B1590/1000*C1590</f>
        <v>1939.2378299999998</v>
      </c>
      <c r="H1590" s="3">
        <f>ABS(C1590-ROUND(C1590,0))</f>
        <v>0.13000000000465661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501133.14</v>
      </c>
      <c r="D1591" s="2">
        <v>0</v>
      </c>
      <c r="E1591" s="2">
        <v>0</v>
      </c>
      <c r="F1591" s="2">
        <v>0</v>
      </c>
      <c r="G1591" s="3">
        <f t="shared" si="70"/>
        <v>5011.3314</v>
      </c>
      <c r="H1591" s="3">
        <f t="shared" si="71"/>
        <v>0.14000000001396984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952089.95</v>
      </c>
      <c r="D1592" s="2">
        <v>0</v>
      </c>
      <c r="E1592" s="2">
        <v>0</v>
      </c>
      <c r="F1592" s="2">
        <v>0</v>
      </c>
      <c r="G1592" s="3">
        <f t="shared" si="70"/>
        <v>10472.989449999999</v>
      </c>
      <c r="H1592" s="3">
        <f t="shared" si="71"/>
        <v>5.0000000046566129E-2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2366394.08</v>
      </c>
      <c r="D1593" s="2">
        <v>0</v>
      </c>
      <c r="E1593" s="2">
        <v>0</v>
      </c>
      <c r="F1593" s="2">
        <v>0</v>
      </c>
      <c r="G1593" s="3">
        <f t="shared" si="70"/>
        <v>28396.72896</v>
      </c>
      <c r="H1593" s="3">
        <f t="shared" si="71"/>
        <v>8.0000000074505806E-2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5423673.7699999996</v>
      </c>
      <c r="D1594" s="2">
        <v>0</v>
      </c>
      <c r="E1594" s="2">
        <v>0</v>
      </c>
      <c r="F1594" s="2">
        <v>0</v>
      </c>
      <c r="G1594" s="3">
        <f t="shared" si="70"/>
        <v>70507.759009999994</v>
      </c>
      <c r="H1594" s="3">
        <f t="shared" si="71"/>
        <v>0.23000000044703484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2044585.62</v>
      </c>
      <c r="D1601" s="2">
        <v>0</v>
      </c>
      <c r="E1601" s="2">
        <v>0</v>
      </c>
      <c r="F1601" s="2">
        <v>0</v>
      </c>
      <c r="G1601" s="3">
        <f>B1601/1000*C1601</f>
        <v>40891.712400000004</v>
      </c>
      <c r="H1601" s="3">
        <f>ABS(C1601-ROUND(C1601,0))</f>
        <v>0.37999999988824129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19180599.59</v>
      </c>
      <c r="D1602" s="2">
        <v>0</v>
      </c>
      <c r="E1602" s="2">
        <v>0</v>
      </c>
      <c r="F1602" s="2">
        <v>0</v>
      </c>
      <c r="G1602" s="3">
        <f t="shared" si="70"/>
        <v>402792.59139000002</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12089191.300000001</v>
      </c>
      <c r="D1604" s="2">
        <v>0</v>
      </c>
      <c r="E1604" s="2">
        <v>0</v>
      </c>
      <c r="F1604" s="2">
        <v>0</v>
      </c>
      <c r="G1604" s="3">
        <f t="shared" si="70"/>
        <v>278051.39990000002</v>
      </c>
      <c r="H1604" s="3">
        <f t="shared" si="71"/>
        <v>0.30000000074505806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2695258.93</v>
      </c>
      <c r="D1605" s="2">
        <v>0</v>
      </c>
      <c r="E1605" s="2">
        <v>0</v>
      </c>
      <c r="F1605" s="2">
        <v>0</v>
      </c>
      <c r="G1605" s="3">
        <f t="shared" si="70"/>
        <v>64686.214320000006</v>
      </c>
      <c r="H1605" s="3">
        <f t="shared" si="71"/>
        <v>6.9999999832361937E-2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4534005.79</v>
      </c>
      <c r="D1606" s="2">
        <v>0</v>
      </c>
      <c r="E1606" s="2">
        <v>0</v>
      </c>
      <c r="F1606" s="2">
        <v>0</v>
      </c>
      <c r="G1606" s="3">
        <f t="shared" si="70"/>
        <v>113350.14475000001</v>
      </c>
      <c r="H1606" s="3">
        <f t="shared" si="71"/>
        <v>0.2099999999627471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25859.78</v>
      </c>
      <c r="D1607" s="2">
        <v>0</v>
      </c>
      <c r="E1607" s="2">
        <v>0</v>
      </c>
      <c r="F1607" s="2">
        <v>0</v>
      </c>
      <c r="G1607" s="3">
        <f t="shared" si="70"/>
        <v>672.3542799999999</v>
      </c>
      <c r="H1607" s="3">
        <f t="shared" si="71"/>
        <v>0.22000000000116415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372148.11</v>
      </c>
      <c r="D1608" s="2">
        <v>0</v>
      </c>
      <c r="E1608" s="2">
        <v>0</v>
      </c>
      <c r="F1608" s="2">
        <v>0</v>
      </c>
      <c r="G1608" s="3">
        <f t="shared" si="70"/>
        <v>10047.998969999999</v>
      </c>
      <c r="H1608" s="3">
        <f t="shared" si="71"/>
        <v>0.10999999998603016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215470.87</v>
      </c>
      <c r="D1609" s="2">
        <v>0</v>
      </c>
      <c r="E1609" s="2">
        <v>0</v>
      </c>
      <c r="F1609" s="2">
        <v>0</v>
      </c>
      <c r="G1609" s="3">
        <f>B1609/1000*C1609</f>
        <v>6033.1843600000002</v>
      </c>
      <c r="H1609" s="3">
        <f>ABS(C1609-ROUND(C1609,0))</f>
        <v>0.13000000000465661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504591.17</v>
      </c>
      <c r="D1610" s="2">
        <v>0</v>
      </c>
      <c r="E1610" s="2">
        <v>0</v>
      </c>
      <c r="F1610" s="2">
        <v>0</v>
      </c>
      <c r="G1610" s="3">
        <f t="shared" si="70"/>
        <v>14633.14393</v>
      </c>
      <c r="H1610" s="3">
        <f t="shared" si="71"/>
        <v>0.16999999998370185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952089.95</v>
      </c>
      <c r="D1611" s="2">
        <v>0</v>
      </c>
      <c r="E1611" s="2">
        <v>0</v>
      </c>
      <c r="F1611" s="2">
        <v>0</v>
      </c>
      <c r="G1611" s="3">
        <f t="shared" si="70"/>
        <v>28562.698499999999</v>
      </c>
      <c r="H1611" s="3">
        <f t="shared" si="71"/>
        <v>5.0000000046566129E-2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2789766.7</v>
      </c>
      <c r="D1612" s="2">
        <v>0</v>
      </c>
      <c r="E1612" s="2">
        <v>0</v>
      </c>
      <c r="F1612" s="2">
        <v>0</v>
      </c>
      <c r="G1612" s="3">
        <f t="shared" si="70"/>
        <v>86482.767700000011</v>
      </c>
      <c r="H1612" s="3">
        <f t="shared" si="71"/>
        <v>0.29999999981373549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5482305.5199999996</v>
      </c>
      <c r="D1613" s="2">
        <v>0</v>
      </c>
      <c r="E1613" s="2">
        <v>0</v>
      </c>
      <c r="F1613" s="2">
        <v>0</v>
      </c>
      <c r="G1613" s="3">
        <f t="shared" si="70"/>
        <v>175433.77664</v>
      </c>
      <c r="H1613" s="3">
        <f t="shared" si="71"/>
        <v>0.48000000044703484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309222.23</v>
      </c>
      <c r="D1614" s="2">
        <v>0</v>
      </c>
      <c r="E1614" s="2">
        <v>0</v>
      </c>
      <c r="F1614" s="2">
        <v>0</v>
      </c>
      <c r="G1614" s="3">
        <f t="shared" si="70"/>
        <v>10204.33359</v>
      </c>
      <c r="H1614" s="3">
        <f t="shared" si="71"/>
        <v>0.22999999998137355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309222.23</v>
      </c>
      <c r="D1618" s="2">
        <v>0</v>
      </c>
      <c r="E1618" s="2">
        <v>0</v>
      </c>
      <c r="F1618" s="2">
        <v>0</v>
      </c>
      <c r="G1618" s="3">
        <f t="shared" si="70"/>
        <v>11441.22251</v>
      </c>
      <c r="H1618" s="3">
        <f t="shared" si="71"/>
        <v>0.22999999998137355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1299880.54</v>
      </c>
      <c r="D1620" s="2">
        <v>0</v>
      </c>
      <c r="E1620" s="2">
        <v>0</v>
      </c>
      <c r="F1620" s="2">
        <v>0</v>
      </c>
      <c r="G1620" s="3">
        <f>B1620/1000*C1620</f>
        <v>50695.341059999999</v>
      </c>
      <c r="H1620" s="3">
        <f>ABS(C1620-ROUND(C1620,0))</f>
        <v>0.4599999999627471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2705213.1699999981</v>
      </c>
      <c r="D1621" s="2">
        <v>0</v>
      </c>
      <c r="E1621" s="2">
        <v>0</v>
      </c>
      <c r="F1621" s="2">
        <v>0</v>
      </c>
      <c r="G1621" s="3">
        <f t="shared" si="70"/>
        <v>108208.52679999992</v>
      </c>
      <c r="H1621" s="3">
        <f t="shared" si="71"/>
        <v>0.16999999806284904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45221.15</v>
      </c>
      <c r="D1622" s="2">
        <v>0</v>
      </c>
      <c r="E1622" s="2">
        <v>0</v>
      </c>
      <c r="F1622" s="2">
        <v>0</v>
      </c>
      <c r="G1622" s="3">
        <f t="shared" si="70"/>
        <v>1854.0671500000001</v>
      </c>
      <c r="H1622" s="3">
        <f t="shared" si="71"/>
        <v>0.15000000000145519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44844.99</v>
      </c>
      <c r="D1628" s="2">
        <v>0</v>
      </c>
      <c r="E1628" s="2">
        <v>0</v>
      </c>
      <c r="F1628" s="2">
        <v>0</v>
      </c>
      <c r="G1628" s="3">
        <f t="shared" si="70"/>
        <v>2107.7145299999997</v>
      </c>
      <c r="H1628" s="3">
        <f t="shared" si="71"/>
        <v>1.0000000002037268E-2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44770.67</v>
      </c>
      <c r="D1634" s="2">
        <v>0</v>
      </c>
      <c r="E1634" s="2">
        <v>0</v>
      </c>
      <c r="F1634" s="2">
        <v>0</v>
      </c>
      <c r="G1634" s="3">
        <f t="shared" si="70"/>
        <v>2372.8455099999996</v>
      </c>
      <c r="H1634" s="3">
        <f t="shared" si="71"/>
        <v>0.33000000000174623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44770.65</v>
      </c>
      <c r="D1635" s="2">
        <v>0</v>
      </c>
      <c r="E1635" s="2">
        <v>0</v>
      </c>
      <c r="F1635" s="2">
        <v>0</v>
      </c>
      <c r="G1635" s="3">
        <f t="shared" si="70"/>
        <v>2417.6151</v>
      </c>
      <c r="H1635" s="3">
        <f t="shared" si="71"/>
        <v>0.34999999999854481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0.02</v>
      </c>
      <c r="D1638" s="2">
        <v>0</v>
      </c>
      <c r="E1638" s="2">
        <v>0</v>
      </c>
      <c r="F1638" s="2">
        <v>0</v>
      </c>
      <c r="G1638" s="3">
        <f t="shared" si="70"/>
        <v>1.1400000000000002E-3</v>
      </c>
      <c r="H1638" s="3">
        <f t="shared" si="71"/>
        <v>0.02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74.319999999999993</v>
      </c>
      <c r="D1654" s="2">
        <v>0</v>
      </c>
      <c r="E1654" s="2">
        <v>0</v>
      </c>
      <c r="F1654" s="2">
        <v>0</v>
      </c>
      <c r="G1654" s="3">
        <f t="shared" si="70"/>
        <v>5.4253599999999995</v>
      </c>
      <c r="H1654" s="3">
        <f t="shared" si="71"/>
        <v>0.31999999999999318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74.319999999999993</v>
      </c>
      <c r="D1655" s="2">
        <v>0</v>
      </c>
      <c r="E1655" s="2">
        <v>0</v>
      </c>
      <c r="F1655" s="2">
        <v>0</v>
      </c>
      <c r="G1655" s="3">
        <f t="shared" si="70"/>
        <v>5.4996799999999988</v>
      </c>
      <c r="H1655" s="3">
        <f t="shared" si="71"/>
        <v>0.31999999999999318</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376.16</v>
      </c>
      <c r="D1669" s="2">
        <v>0</v>
      </c>
      <c r="E1669" s="2">
        <v>0</v>
      </c>
      <c r="F1669" s="2">
        <v>0</v>
      </c>
      <c r="G1669" s="3">
        <f t="shared" si="70"/>
        <v>33.102080000000001</v>
      </c>
      <c r="H1669" s="3">
        <f t="shared" si="71"/>
        <v>0.16000000000002501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376.16</v>
      </c>
      <c r="D1670" s="2">
        <v>0</v>
      </c>
      <c r="E1670" s="2">
        <v>0</v>
      </c>
      <c r="F1670" s="2">
        <v>0</v>
      </c>
      <c r="G1670" s="3">
        <f t="shared" si="70"/>
        <v>33.47824</v>
      </c>
      <c r="H1670" s="3">
        <f t="shared" si="71"/>
        <v>0.16000000000002501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2659992.02</v>
      </c>
      <c r="D1681" s="2">
        <v>0</v>
      </c>
      <c r="E1681" s="2">
        <v>0</v>
      </c>
      <c r="F1681" s="2">
        <v>0</v>
      </c>
      <c r="G1681" s="3">
        <f t="shared" si="70"/>
        <v>265999.20199999999</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13410.68</v>
      </c>
      <c r="D1682" s="2">
        <v>0</v>
      </c>
      <c r="E1682" s="2">
        <v>0</v>
      </c>
      <c r="F1682" s="2">
        <v>0</v>
      </c>
      <c r="G1682" s="3">
        <f t="shared" si="70"/>
        <v>1354.4786800000002</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350634.8</v>
      </c>
      <c r="D1683" s="2">
        <v>0</v>
      </c>
      <c r="E1683" s="2">
        <v>0</v>
      </c>
      <c r="F1683" s="2">
        <v>0</v>
      </c>
      <c r="G1683" s="3">
        <f t="shared" si="70"/>
        <v>35764.749599999996</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190841.53</v>
      </c>
      <c r="D1684" s="2">
        <v>0</v>
      </c>
      <c r="E1684" s="2">
        <v>0</v>
      </c>
      <c r="F1684" s="2">
        <v>0</v>
      </c>
      <c r="G1684" s="3">
        <f t="shared" si="70"/>
        <v>19656.677589999999</v>
      </c>
      <c r="H1684" s="3">
        <f t="shared" si="71"/>
        <v>0.47000000000116415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1360399.93</v>
      </c>
      <c r="D1685" s="2">
        <v>0</v>
      </c>
      <c r="E1685" s="2">
        <v>0</v>
      </c>
      <c r="F1685" s="2">
        <v>0</v>
      </c>
      <c r="G1685" s="3">
        <f>B1685/1000*C1685</f>
        <v>141481.59271999999</v>
      </c>
      <c r="H1685" s="3">
        <f>ABS(C1685-ROUND(C1685,0))</f>
        <v>7.000000006519258E-2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744705.08</v>
      </c>
      <c r="D1686" s="14">
        <v>0</v>
      </c>
      <c r="E1686" s="14">
        <v>0</v>
      </c>
      <c r="F1686" s="14">
        <v>0</v>
      </c>
      <c r="G1686" s="15">
        <f t="shared" si="70"/>
        <v>78194.033399999986</v>
      </c>
      <c r="H1686" s="15">
        <f t="shared" si="71"/>
        <v>7.9999999958090484E-2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4"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28508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13355241.070000002</v>
      </c>
      <c r="I17" s="275">
        <f>'PR-RAS'!E6</f>
        <v>14020026.950000001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7771257.0700000003</v>
      </c>
      <c r="I18" s="275">
        <f>'PR-RAS'!E152</f>
        <v>9594798.3800000008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749500.46000000206</v>
      </c>
      <c r="I19" s="275">
        <f>'PR-RAS'!E649</f>
        <v>627683.64999999851</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45380111.120000005</v>
      </c>
      <c r="I22" s="275">
        <f>BILANCA!E7</f>
        <v>49649589.039999992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13893336.419999998</v>
      </c>
      <c r="I23" s="275">
        <f>BILANCA!E69</f>
        <v>9649237.3899999987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2823849.5599999996</v>
      </c>
      <c r="I24" s="275">
        <f>BILANCA!E177</f>
        <v>2705213.17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56449597.980000012</v>
      </c>
      <c r="I25" s="275">
        <f>BILANCA!E251</f>
        <v>56593613.259999998</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2676437.42</v>
      </c>
      <c r="I27" s="275">
        <f>'RAS-funkcijski'!E5</f>
        <v>3094943.4</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2186922.5699999998</v>
      </c>
      <c r="I28" s="275">
        <f>'RAS-funkcijski'!E35</f>
        <v>2743775.78</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1138737.01</v>
      </c>
      <c r="I30" s="275">
        <f>'RAS-funkcijski'!E114</f>
        <v>1841461.38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11236824.659999998</v>
      </c>
      <c r="I31" s="275">
        <f>'RAS-funkcijski'!E141</f>
        <v>15941368.15</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2542133.7999999998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2844.92</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4761.8900000000003</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2823849.56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2705213.1699999981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45221.15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2659992.02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6" zoomScaleNormal="100" workbookViewId="0">
      <selection activeCell="E645" sqref="E6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13355241.070000002</v>
      </c>
      <c r="E6" s="60">
        <f>E7+E43+E49+E82+E106+E125+E134+E140</f>
        <v>14020026.950000001</v>
      </c>
      <c r="F6" s="45">
        <f t="shared" ref="F6:F132" si="0">IF(D6&lt;&gt;0,IF(E6/D6&gt;=100,"&gt;&gt;100",E6/D6*100),"-")</f>
        <v>104.97771531427698</v>
      </c>
    </row>
    <row r="7" spans="1:24" ht="12.75" customHeight="1" x14ac:dyDescent="0.2">
      <c r="A7" s="63">
        <v>61</v>
      </c>
      <c r="B7" s="220" t="s">
        <v>17</v>
      </c>
      <c r="C7" s="247" t="s">
        <v>18</v>
      </c>
      <c r="D7" s="60">
        <f>D8+D17+D23+D29+D36+D39</f>
        <v>7072375.4100000001</v>
      </c>
      <c r="E7" s="60">
        <f>E8+E17+E23+E29+E36+E39</f>
        <v>8347120.1600000001</v>
      </c>
      <c r="F7" s="45">
        <f t="shared" si="0"/>
        <v>118.02428004878773</v>
      </c>
    </row>
    <row r="8" spans="1:24" ht="12.75" customHeight="1" x14ac:dyDescent="0.2">
      <c r="A8" s="63">
        <v>611</v>
      </c>
      <c r="B8" s="220" t="s">
        <v>19</v>
      </c>
      <c r="C8" s="247" t="s">
        <v>20</v>
      </c>
      <c r="D8" s="60">
        <f>SUM(D9:D14)-D15-D16</f>
        <v>3020250.41</v>
      </c>
      <c r="E8" s="60">
        <f>SUM(E9:E14)-E15-E16</f>
        <v>4040539.46</v>
      </c>
      <c r="F8" s="45">
        <f t="shared" si="0"/>
        <v>133.78160455245165</v>
      </c>
    </row>
    <row r="9" spans="1:24" ht="12.75" customHeight="1" x14ac:dyDescent="0.2">
      <c r="A9" s="63">
        <v>6111</v>
      </c>
      <c r="B9" s="65" t="s">
        <v>21</v>
      </c>
      <c r="C9" s="247" t="s">
        <v>22</v>
      </c>
      <c r="D9" s="194">
        <v>1796262.68</v>
      </c>
      <c r="E9" s="194">
        <v>2191999.4300000002</v>
      </c>
      <c r="F9" s="45">
        <f t="shared" si="0"/>
        <v>122.03111796544147</v>
      </c>
    </row>
    <row r="10" spans="1:24" ht="12.75" customHeight="1" x14ac:dyDescent="0.2">
      <c r="A10" s="63">
        <v>6112</v>
      </c>
      <c r="B10" s="65" t="s">
        <v>23</v>
      </c>
      <c r="C10" s="247" t="s">
        <v>24</v>
      </c>
      <c r="D10" s="194">
        <v>193823.56</v>
      </c>
      <c r="E10" s="194">
        <v>219853.69</v>
      </c>
      <c r="F10" s="45">
        <f t="shared" si="0"/>
        <v>113.42980698528085</v>
      </c>
    </row>
    <row r="11" spans="1:24" ht="12.75" customHeight="1" x14ac:dyDescent="0.2">
      <c r="A11" s="63">
        <v>6113</v>
      </c>
      <c r="B11" s="65" t="s">
        <v>25</v>
      </c>
      <c r="C11" s="247" t="s">
        <v>26</v>
      </c>
      <c r="D11" s="194">
        <v>744870.37</v>
      </c>
      <c r="E11" s="194">
        <v>1318145.06</v>
      </c>
      <c r="F11" s="45">
        <f t="shared" si="0"/>
        <v>176.96301438329465</v>
      </c>
    </row>
    <row r="12" spans="1:24" ht="12.75" customHeight="1" x14ac:dyDescent="0.2">
      <c r="A12" s="63">
        <v>6114</v>
      </c>
      <c r="B12" s="65" t="s">
        <v>27</v>
      </c>
      <c r="C12" s="247" t="s">
        <v>28</v>
      </c>
      <c r="D12" s="194">
        <v>134058.44</v>
      </c>
      <c r="E12" s="194">
        <v>358108.99</v>
      </c>
      <c r="F12" s="45">
        <f t="shared" si="0"/>
        <v>267.12901477892774</v>
      </c>
    </row>
    <row r="13" spans="1:24" ht="12.75" customHeight="1" x14ac:dyDescent="0.2">
      <c r="A13" s="63">
        <v>6115</v>
      </c>
      <c r="B13" s="65" t="s">
        <v>29</v>
      </c>
      <c r="C13" s="247" t="s">
        <v>30</v>
      </c>
      <c r="D13" s="194">
        <v>244785.71</v>
      </c>
      <c r="E13" s="194">
        <v>263605.28000000003</v>
      </c>
      <c r="F13" s="45">
        <f t="shared" si="0"/>
        <v>107.68818163445899</v>
      </c>
    </row>
    <row r="14" spans="1:24" ht="12.75" customHeight="1" x14ac:dyDescent="0.2">
      <c r="A14" s="63">
        <v>6116</v>
      </c>
      <c r="B14" s="65" t="s">
        <v>31</v>
      </c>
      <c r="C14" s="247" t="s">
        <v>32</v>
      </c>
      <c r="D14" s="194">
        <v>99447.49</v>
      </c>
      <c r="E14" s="194">
        <v>0</v>
      </c>
      <c r="F14" s="45">
        <f t="shared" si="0"/>
        <v>0</v>
      </c>
    </row>
    <row r="15" spans="1:24" ht="12.75" customHeight="1" x14ac:dyDescent="0.2">
      <c r="A15" s="63">
        <v>6117</v>
      </c>
      <c r="B15" s="220" t="s">
        <v>33</v>
      </c>
      <c r="C15" s="247" t="s">
        <v>34</v>
      </c>
      <c r="D15" s="194">
        <v>192997.84</v>
      </c>
      <c r="E15" s="194">
        <v>311172.99</v>
      </c>
      <c r="F15" s="45">
        <f t="shared" si="0"/>
        <v>161.23133295170558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3534672.2800000003</v>
      </c>
      <c r="E23" s="60">
        <f t="shared" si="2"/>
        <v>3775307.84</v>
      </c>
      <c r="F23" s="45">
        <f t="shared" si="0"/>
        <v>106.8078605578676</v>
      </c>
    </row>
    <row r="24" spans="1:6" ht="12.75" customHeight="1" x14ac:dyDescent="0.2">
      <c r="A24" s="63">
        <v>6131</v>
      </c>
      <c r="B24" s="65" t="s">
        <v>51</v>
      </c>
      <c r="C24" s="247" t="s">
        <v>52</v>
      </c>
      <c r="D24" s="194">
        <v>1955689.34</v>
      </c>
      <c r="E24" s="194">
        <v>1967987.64</v>
      </c>
      <c r="F24" s="45">
        <f t="shared" si="0"/>
        <v>100.62884731989182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1578982.94</v>
      </c>
      <c r="E27" s="194">
        <v>1807320.2</v>
      </c>
      <c r="F27" s="45">
        <f t="shared" si="0"/>
        <v>114.46103401218508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517452.72</v>
      </c>
      <c r="E29" s="60">
        <f>SUM(E30:E35)</f>
        <v>531272.86</v>
      </c>
      <c r="F29" s="45">
        <f t="shared" si="0"/>
        <v>102.67080246481264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517452.72</v>
      </c>
      <c r="E31" s="194">
        <v>531272.86</v>
      </c>
      <c r="F31" s="45">
        <f t="shared" si="0"/>
        <v>102.67080246481264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2084019.67</v>
      </c>
      <c r="E49" s="60">
        <f>E50+E53+E58+E61+E64+E68+E71+E74+E77</f>
        <v>1580628.1400000001</v>
      </c>
      <c r="F49" s="45">
        <f t="shared" si="0"/>
        <v>75.845164167764324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935604.01</v>
      </c>
      <c r="E58" s="60">
        <f t="shared" si="9"/>
        <v>463375.53</v>
      </c>
      <c r="F58" s="45">
        <f t="shared" si="0"/>
        <v>49.526885845647456</v>
      </c>
    </row>
    <row r="59" spans="1:6" ht="24" x14ac:dyDescent="0.2">
      <c r="A59" s="63">
        <v>6331</v>
      </c>
      <c r="B59" s="65" t="s">
        <v>121</v>
      </c>
      <c r="C59" s="247" t="s">
        <v>122</v>
      </c>
      <c r="D59" s="194">
        <v>94501.86</v>
      </c>
      <c r="E59" s="194">
        <v>85819.199999999997</v>
      </c>
      <c r="F59" s="45">
        <f t="shared" si="0"/>
        <v>90.812180839615223</v>
      </c>
    </row>
    <row r="60" spans="1:6" ht="24" x14ac:dyDescent="0.2">
      <c r="A60" s="63">
        <v>6332</v>
      </c>
      <c r="B60" s="65" t="s">
        <v>123</v>
      </c>
      <c r="C60" s="247" t="s">
        <v>124</v>
      </c>
      <c r="D60" s="194">
        <v>841102.15</v>
      </c>
      <c r="E60" s="194">
        <v>377556.33</v>
      </c>
      <c r="F60" s="45">
        <f t="shared" si="0"/>
        <v>44.888284972283095</v>
      </c>
    </row>
    <row r="61" spans="1:6" ht="12.75" customHeight="1" x14ac:dyDescent="0.2">
      <c r="A61" s="63">
        <v>634</v>
      </c>
      <c r="B61" s="65" t="s">
        <v>125</v>
      </c>
      <c r="C61" s="247" t="s">
        <v>126</v>
      </c>
      <c r="D61" s="60">
        <f t="shared" ref="D61:E61" si="10">SUM(D62:D63)</f>
        <v>27387</v>
      </c>
      <c r="E61" s="60">
        <f t="shared" si="10"/>
        <v>247115.07</v>
      </c>
      <c r="F61" s="45">
        <f t="shared" si="0"/>
        <v>902.30791981597122</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27387</v>
      </c>
      <c r="E63" s="194">
        <v>247115.07</v>
      </c>
      <c r="F63" s="45">
        <f t="shared" si="0"/>
        <v>902.30791981597122</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11021.6</v>
      </c>
      <c r="E68" s="60">
        <f t="shared" si="11"/>
        <v>23802.2</v>
      </c>
      <c r="F68" s="45">
        <f t="shared" si="0"/>
        <v>215.95957029832329</v>
      </c>
    </row>
    <row r="69" spans="1:6" ht="12.75" customHeight="1" x14ac:dyDescent="0.2">
      <c r="A69" s="63" t="s">
        <v>141</v>
      </c>
      <c r="B69" s="64" t="s">
        <v>142</v>
      </c>
      <c r="C69" s="247" t="s">
        <v>141</v>
      </c>
      <c r="D69" s="194">
        <v>4921.6000000000004</v>
      </c>
      <c r="E69" s="194">
        <v>15802.2</v>
      </c>
      <c r="F69" s="45">
        <f t="shared" si="0"/>
        <v>321.07851105331599</v>
      </c>
    </row>
    <row r="70" spans="1:6" ht="24" x14ac:dyDescent="0.2">
      <c r="A70" s="63" t="s">
        <v>143</v>
      </c>
      <c r="B70" s="64" t="s">
        <v>144</v>
      </c>
      <c r="C70" s="247" t="s">
        <v>143</v>
      </c>
      <c r="D70" s="194">
        <v>6100</v>
      </c>
      <c r="E70" s="194">
        <v>8000</v>
      </c>
      <c r="F70" s="45">
        <f t="shared" si="0"/>
        <v>131.14754098360655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1110007.06</v>
      </c>
      <c r="E74" s="60">
        <f t="shared" si="13"/>
        <v>846335.34</v>
      </c>
      <c r="F74" s="45">
        <f t="shared" si="0"/>
        <v>76.245942075359409</v>
      </c>
    </row>
    <row r="75" spans="1:6" ht="12.75" customHeight="1" x14ac:dyDescent="0.2">
      <c r="A75" s="63" t="s">
        <v>153</v>
      </c>
      <c r="B75" s="65" t="s">
        <v>154</v>
      </c>
      <c r="C75" s="247" t="s">
        <v>153</v>
      </c>
      <c r="D75" s="194">
        <v>114005</v>
      </c>
      <c r="E75" s="194">
        <v>122389.59</v>
      </c>
      <c r="F75" s="45">
        <f t="shared" si="0"/>
        <v>107.35458093943248</v>
      </c>
    </row>
    <row r="76" spans="1:6" ht="12.75" customHeight="1" x14ac:dyDescent="0.2">
      <c r="A76" s="63" t="s">
        <v>155</v>
      </c>
      <c r="B76" s="65" t="s">
        <v>156</v>
      </c>
      <c r="C76" s="247" t="s">
        <v>155</v>
      </c>
      <c r="D76" s="194">
        <v>996002.06</v>
      </c>
      <c r="E76" s="194">
        <v>723945.75</v>
      </c>
      <c r="F76" s="45">
        <f t="shared" si="0"/>
        <v>72.685165932287319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1334513.83</v>
      </c>
      <c r="E82" s="60">
        <f t="shared" si="15"/>
        <v>1136172.8399999999</v>
      </c>
      <c r="F82" s="45">
        <f t="shared" si="0"/>
        <v>85.137584523946046</v>
      </c>
    </row>
    <row r="83" spans="1:6" ht="12.75" customHeight="1" x14ac:dyDescent="0.2">
      <c r="A83" s="63">
        <v>641</v>
      </c>
      <c r="B83" s="64" t="s">
        <v>169</v>
      </c>
      <c r="C83" s="247" t="s">
        <v>170</v>
      </c>
      <c r="D83" s="60">
        <f t="shared" ref="D83:E83" si="16">SUM(D84:D90)</f>
        <v>3150.29</v>
      </c>
      <c r="E83" s="60">
        <f t="shared" si="16"/>
        <v>14483.85</v>
      </c>
      <c r="F83" s="45">
        <f t="shared" si="0"/>
        <v>459.76243456951585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3150.29</v>
      </c>
      <c r="E85" s="194">
        <v>14483.85</v>
      </c>
      <c r="F85" s="45">
        <f t="shared" si="0"/>
        <v>459.76243456951585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1331363.54</v>
      </c>
      <c r="E91" s="60">
        <f t="shared" si="17"/>
        <v>1121688.9899999998</v>
      </c>
      <c r="F91" s="45">
        <f t="shared" si="0"/>
        <v>84.251142253752846</v>
      </c>
    </row>
    <row r="92" spans="1:6" ht="12.75" customHeight="1" x14ac:dyDescent="0.2">
      <c r="A92" s="63">
        <v>6421</v>
      </c>
      <c r="B92" s="64" t="s">
        <v>187</v>
      </c>
      <c r="C92" s="247" t="s">
        <v>188</v>
      </c>
      <c r="D92" s="194">
        <v>595284.38</v>
      </c>
      <c r="E92" s="194">
        <v>579538.47</v>
      </c>
      <c r="F92" s="45">
        <f t="shared" si="0"/>
        <v>97.354892799303755</v>
      </c>
    </row>
    <row r="93" spans="1:6" ht="12.75" customHeight="1" x14ac:dyDescent="0.2">
      <c r="A93" s="63">
        <v>6422</v>
      </c>
      <c r="B93" s="64" t="s">
        <v>189</v>
      </c>
      <c r="C93" s="247" t="s">
        <v>190</v>
      </c>
      <c r="D93" s="194">
        <v>715059.31</v>
      </c>
      <c r="E93" s="194">
        <v>487871.14</v>
      </c>
      <c r="F93" s="45">
        <f t="shared" si="0"/>
        <v>68.228066284459672</v>
      </c>
    </row>
    <row r="94" spans="1:6" ht="12.75" customHeight="1" x14ac:dyDescent="0.2">
      <c r="A94" s="63">
        <v>6423</v>
      </c>
      <c r="B94" s="64" t="s">
        <v>191</v>
      </c>
      <c r="C94" s="247" t="s">
        <v>192</v>
      </c>
      <c r="D94" s="194">
        <v>21019.85</v>
      </c>
      <c r="E94" s="194">
        <v>54279.38</v>
      </c>
      <c r="F94" s="45">
        <f t="shared" si="0"/>
        <v>258.22915006529541</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2615104.21</v>
      </c>
      <c r="E106" s="60">
        <f>E107+E112+E120+E124</f>
        <v>2741687.42</v>
      </c>
      <c r="F106" s="45">
        <f t="shared" si="0"/>
        <v>104.8404652294908</v>
      </c>
    </row>
    <row r="107" spans="1:6" ht="12.75" customHeight="1" x14ac:dyDescent="0.2">
      <c r="A107" s="63">
        <v>651</v>
      </c>
      <c r="B107" s="64" t="s">
        <v>217</v>
      </c>
      <c r="C107" s="247" t="s">
        <v>218</v>
      </c>
      <c r="D107" s="60">
        <f t="shared" ref="D107:E107" si="19">SUM(D108:D111)</f>
        <v>414559.31</v>
      </c>
      <c r="E107" s="60">
        <f t="shared" si="19"/>
        <v>466514.20999999996</v>
      </c>
      <c r="F107" s="45">
        <f t="shared" si="0"/>
        <v>112.53256138428056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35199.31</v>
      </c>
      <c r="E109" s="194">
        <v>35352.97</v>
      </c>
      <c r="F109" s="45">
        <f t="shared" si="0"/>
        <v>100.43654264813715</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379360</v>
      </c>
      <c r="E111" s="194">
        <v>431161.24</v>
      </c>
      <c r="F111" s="45">
        <f t="shared" si="0"/>
        <v>113.65490299451709</v>
      </c>
    </row>
    <row r="112" spans="1:6" ht="12.75" customHeight="1" x14ac:dyDescent="0.2">
      <c r="A112" s="63">
        <v>652</v>
      </c>
      <c r="B112" s="64" t="s">
        <v>227</v>
      </c>
      <c r="C112" s="247" t="s">
        <v>228</v>
      </c>
      <c r="D112" s="60">
        <f t="shared" ref="D112:E112" si="20">SUM(D113:D119)</f>
        <v>176470.15</v>
      </c>
      <c r="E112" s="60">
        <f t="shared" si="20"/>
        <v>82287.490000000005</v>
      </c>
      <c r="F112" s="45">
        <f t="shared" si="0"/>
        <v>46.629693463738775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4567.84</v>
      </c>
      <c r="E114" s="194">
        <v>879.49</v>
      </c>
      <c r="F114" s="45">
        <f t="shared" si="0"/>
        <v>19.253958107114084</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171902.31</v>
      </c>
      <c r="E117" s="194">
        <v>81408</v>
      </c>
      <c r="F117" s="45">
        <f t="shared" si="0"/>
        <v>47.357129755847957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2024074.75</v>
      </c>
      <c r="E120" s="60">
        <f t="shared" si="21"/>
        <v>2192885.7199999997</v>
      </c>
      <c r="F120" s="45">
        <f t="shared" si="0"/>
        <v>108.34015492757862</v>
      </c>
    </row>
    <row r="121" spans="1:6" ht="12.75" customHeight="1" x14ac:dyDescent="0.2">
      <c r="A121" s="63">
        <v>6531</v>
      </c>
      <c r="B121" s="64" t="s">
        <v>245</v>
      </c>
      <c r="C121" s="247" t="s">
        <v>246</v>
      </c>
      <c r="D121" s="194">
        <v>1105472.76</v>
      </c>
      <c r="E121" s="194">
        <v>1214392.52</v>
      </c>
      <c r="F121" s="45">
        <f t="shared" si="0"/>
        <v>109.85277647185083</v>
      </c>
    </row>
    <row r="122" spans="1:6" ht="12.75" customHeight="1" x14ac:dyDescent="0.2">
      <c r="A122" s="63">
        <v>6532</v>
      </c>
      <c r="B122" s="64" t="s">
        <v>247</v>
      </c>
      <c r="C122" s="247" t="s">
        <v>248</v>
      </c>
      <c r="D122" s="194">
        <v>918601.99</v>
      </c>
      <c r="E122" s="194">
        <v>978493.2</v>
      </c>
      <c r="F122" s="45">
        <f t="shared" si="0"/>
        <v>106.51982149527022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71771.989999999991</v>
      </c>
      <c r="E125" s="60">
        <f t="shared" si="22"/>
        <v>85356.97</v>
      </c>
      <c r="F125" s="45">
        <f t="shared" si="0"/>
        <v>118.92796897508346</v>
      </c>
    </row>
    <row r="126" spans="1:6" ht="12.75" customHeight="1" x14ac:dyDescent="0.2">
      <c r="A126" s="63">
        <v>661</v>
      </c>
      <c r="B126" s="65" t="s">
        <v>255</v>
      </c>
      <c r="C126" s="247" t="s">
        <v>256</v>
      </c>
      <c r="D126" s="60">
        <f t="shared" ref="D126:E126" si="23">SUM(D127:D128)</f>
        <v>53534.49</v>
      </c>
      <c r="E126" s="60">
        <f t="shared" si="23"/>
        <v>72141.260000000009</v>
      </c>
      <c r="F126" s="45">
        <f t="shared" si="0"/>
        <v>134.75660270603123</v>
      </c>
    </row>
    <row r="127" spans="1:6" ht="12.75" customHeight="1" x14ac:dyDescent="0.2">
      <c r="A127" s="63">
        <v>6614</v>
      </c>
      <c r="B127" s="65" t="s">
        <v>257</v>
      </c>
      <c r="C127" s="247" t="s">
        <v>258</v>
      </c>
      <c r="D127" s="194">
        <v>2040</v>
      </c>
      <c r="E127" s="194">
        <v>6735</v>
      </c>
      <c r="F127" s="45">
        <f t="shared" si="0"/>
        <v>330.14705882352939</v>
      </c>
    </row>
    <row r="128" spans="1:6" ht="12.75" customHeight="1" x14ac:dyDescent="0.2">
      <c r="A128" s="63">
        <v>6615</v>
      </c>
      <c r="B128" s="65" t="s">
        <v>259</v>
      </c>
      <c r="C128" s="247" t="s">
        <v>260</v>
      </c>
      <c r="D128" s="194">
        <v>51494.49</v>
      </c>
      <c r="E128" s="194">
        <v>65406.26</v>
      </c>
      <c r="F128" s="45">
        <f t="shared" si="0"/>
        <v>127.01603608463741</v>
      </c>
    </row>
    <row r="129" spans="1:6" ht="36" x14ac:dyDescent="0.2">
      <c r="A129" s="63">
        <v>663</v>
      </c>
      <c r="B129" s="182" t="s">
        <v>261</v>
      </c>
      <c r="C129" s="247" t="s">
        <v>262</v>
      </c>
      <c r="D129" s="60">
        <f t="shared" ref="D129:E129" si="24">SUM(D130:D133)</f>
        <v>18237.5</v>
      </c>
      <c r="E129" s="60">
        <f t="shared" si="24"/>
        <v>13215.71</v>
      </c>
      <c r="F129" s="45">
        <f t="shared" si="0"/>
        <v>72.464482522275532</v>
      </c>
    </row>
    <row r="130" spans="1:6" ht="12.75" customHeight="1" x14ac:dyDescent="0.2">
      <c r="A130" s="63">
        <v>6631</v>
      </c>
      <c r="B130" s="65" t="s">
        <v>263</v>
      </c>
      <c r="C130" s="247" t="s">
        <v>264</v>
      </c>
      <c r="D130" s="194">
        <v>9800</v>
      </c>
      <c r="E130" s="194">
        <v>2000</v>
      </c>
      <c r="F130" s="45">
        <f t="shared" si="0"/>
        <v>20.408163265306122</v>
      </c>
    </row>
    <row r="131" spans="1:6" ht="12.75" customHeight="1" x14ac:dyDescent="0.2">
      <c r="A131" s="63">
        <v>6632</v>
      </c>
      <c r="B131" s="182" t="s">
        <v>265</v>
      </c>
      <c r="C131" s="247" t="s">
        <v>266</v>
      </c>
      <c r="D131" s="194">
        <v>8437.5</v>
      </c>
      <c r="E131" s="194">
        <v>11215.71</v>
      </c>
      <c r="F131" s="45">
        <f t="shared" si="0"/>
        <v>132.92693333333332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177455.96</v>
      </c>
      <c r="E140" s="60">
        <f t="shared" si="28"/>
        <v>129061.42</v>
      </c>
      <c r="F140" s="45">
        <f t="shared" si="26"/>
        <v>72.728704068322088</v>
      </c>
    </row>
    <row r="141" spans="1:6" ht="12.75" customHeight="1" x14ac:dyDescent="0.2">
      <c r="A141" s="63">
        <v>681</v>
      </c>
      <c r="B141" s="65" t="s">
        <v>285</v>
      </c>
      <c r="C141" s="247" t="s">
        <v>286</v>
      </c>
      <c r="D141" s="60">
        <f t="shared" ref="D141:E141" si="29">SUM(D142:D150)</f>
        <v>156006.99</v>
      </c>
      <c r="E141" s="60">
        <f t="shared" si="29"/>
        <v>120552.53</v>
      </c>
      <c r="F141" s="45">
        <f t="shared" si="26"/>
        <v>77.273800359842852</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156006.99</v>
      </c>
      <c r="E150" s="194">
        <v>120552.53</v>
      </c>
      <c r="F150" s="45">
        <f t="shared" si="26"/>
        <v>77.273800359842852</v>
      </c>
    </row>
    <row r="151" spans="1:6" ht="12.75" customHeight="1" x14ac:dyDescent="0.2">
      <c r="A151" s="63">
        <v>683</v>
      </c>
      <c r="B151" s="64" t="s">
        <v>305</v>
      </c>
      <c r="C151" s="247" t="s">
        <v>306</v>
      </c>
      <c r="D151" s="194">
        <v>21448.97</v>
      </c>
      <c r="E151" s="194">
        <v>8508.89</v>
      </c>
      <c r="F151" s="45">
        <f t="shared" si="26"/>
        <v>39.67038976696783</v>
      </c>
    </row>
    <row r="152" spans="1:6" ht="12.75" customHeight="1" x14ac:dyDescent="0.2">
      <c r="A152" s="63">
        <v>3</v>
      </c>
      <c r="B152" s="64" t="s">
        <v>307</v>
      </c>
      <c r="C152" s="247" t="s">
        <v>13</v>
      </c>
      <c r="D152" s="60">
        <f>D153+D164+D202+D221+D230+D262+D273</f>
        <v>7771257.0700000003</v>
      </c>
      <c r="E152" s="60">
        <f>E153+E164+E202+E221+E230+E262+E273</f>
        <v>9594798.3800000008</v>
      </c>
      <c r="F152" s="45">
        <f t="shared" si="26"/>
        <v>123.46520380904091</v>
      </c>
    </row>
    <row r="153" spans="1:6" ht="12.75" customHeight="1" x14ac:dyDescent="0.2">
      <c r="A153" s="63">
        <v>31</v>
      </c>
      <c r="B153" s="64" t="s">
        <v>308</v>
      </c>
      <c r="C153" s="247" t="s">
        <v>309</v>
      </c>
      <c r="D153" s="60">
        <f t="shared" ref="D153:E153" si="30">D154+D159+D160</f>
        <v>2099630.9500000002</v>
      </c>
      <c r="E153" s="60">
        <f t="shared" si="30"/>
        <v>2880334.95</v>
      </c>
      <c r="F153" s="45">
        <f t="shared" si="26"/>
        <v>137.18291540710999</v>
      </c>
    </row>
    <row r="154" spans="1:6" ht="12.75" customHeight="1" x14ac:dyDescent="0.2">
      <c r="A154" s="63">
        <v>311</v>
      </c>
      <c r="B154" s="64" t="s">
        <v>310</v>
      </c>
      <c r="C154" s="247" t="s">
        <v>311</v>
      </c>
      <c r="D154" s="60">
        <f t="shared" ref="D154:E154" si="31">SUM(D155:D158)</f>
        <v>1691910.97</v>
      </c>
      <c r="E154" s="60">
        <f t="shared" si="31"/>
        <v>2349566.16</v>
      </c>
      <c r="F154" s="45">
        <f t="shared" si="26"/>
        <v>138.87055534606529</v>
      </c>
    </row>
    <row r="155" spans="1:6" ht="12.75" customHeight="1" x14ac:dyDescent="0.2">
      <c r="A155" s="63">
        <v>3111</v>
      </c>
      <c r="B155" s="64" t="s">
        <v>312</v>
      </c>
      <c r="C155" s="247" t="s">
        <v>313</v>
      </c>
      <c r="D155" s="194">
        <v>1691910.97</v>
      </c>
      <c r="E155" s="194">
        <v>2349566.16</v>
      </c>
      <c r="F155" s="45">
        <f t="shared" si="26"/>
        <v>138.87055534606529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151992.75</v>
      </c>
      <c r="E159" s="194">
        <v>180763.72</v>
      </c>
      <c r="F159" s="45">
        <f t="shared" si="26"/>
        <v>118.92917260856193</v>
      </c>
    </row>
    <row r="160" spans="1:6" ht="12.75" customHeight="1" x14ac:dyDescent="0.2">
      <c r="A160" s="63">
        <v>313</v>
      </c>
      <c r="B160" s="65" t="s">
        <v>322</v>
      </c>
      <c r="C160" s="247" t="s">
        <v>323</v>
      </c>
      <c r="D160" s="60">
        <f t="shared" ref="D160:E160" si="32">SUM(D161:D163)</f>
        <v>255727.23</v>
      </c>
      <c r="E160" s="60">
        <f t="shared" si="32"/>
        <v>350005.07</v>
      </c>
      <c r="F160" s="45">
        <f t="shared" si="26"/>
        <v>136.86656286074813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255727.23</v>
      </c>
      <c r="E162" s="194">
        <v>350005.07</v>
      </c>
      <c r="F162" s="45">
        <f t="shared" si="26"/>
        <v>136.86656286074813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4087240.82</v>
      </c>
      <c r="E164" s="60">
        <f>E165+E170+E178+E188+E189+E194</f>
        <v>4654961.58</v>
      </c>
      <c r="F164" s="45">
        <f t="shared" si="26"/>
        <v>113.89007364630892</v>
      </c>
    </row>
    <row r="165" spans="1:6" ht="12.75" customHeight="1" x14ac:dyDescent="0.2">
      <c r="A165" s="63">
        <v>321</v>
      </c>
      <c r="B165" s="64" t="s">
        <v>332</v>
      </c>
      <c r="C165" s="247" t="s">
        <v>333</v>
      </c>
      <c r="D165" s="60">
        <f t="shared" ref="D165:E165" si="33">SUM(D166:D169)</f>
        <v>91077.069999999992</v>
      </c>
      <c r="E165" s="60">
        <f t="shared" si="33"/>
        <v>101752.26000000001</v>
      </c>
      <c r="F165" s="45">
        <f t="shared" si="26"/>
        <v>111.7210511932367</v>
      </c>
    </row>
    <row r="166" spans="1:6" ht="12.75" customHeight="1" x14ac:dyDescent="0.2">
      <c r="A166" s="63">
        <v>3211</v>
      </c>
      <c r="B166" s="64" t="s">
        <v>334</v>
      </c>
      <c r="C166" s="247" t="s">
        <v>335</v>
      </c>
      <c r="D166" s="194">
        <v>16811.310000000001</v>
      </c>
      <c r="E166" s="194">
        <v>14398.21</v>
      </c>
      <c r="F166" s="45">
        <f t="shared" si="26"/>
        <v>85.645972859937729</v>
      </c>
    </row>
    <row r="167" spans="1:6" ht="12.75" customHeight="1" x14ac:dyDescent="0.2">
      <c r="A167" s="63">
        <v>3212</v>
      </c>
      <c r="B167" s="64" t="s">
        <v>336</v>
      </c>
      <c r="C167" s="247" t="s">
        <v>337</v>
      </c>
      <c r="D167" s="194">
        <v>67539</v>
      </c>
      <c r="E167" s="194">
        <v>80478.3</v>
      </c>
      <c r="F167" s="45">
        <f t="shared" si="26"/>
        <v>119.15826411406742</v>
      </c>
    </row>
    <row r="168" spans="1:6" ht="12.75" customHeight="1" x14ac:dyDescent="0.2">
      <c r="A168" s="63">
        <v>3213</v>
      </c>
      <c r="B168" s="64" t="s">
        <v>338</v>
      </c>
      <c r="C168" s="247" t="s">
        <v>339</v>
      </c>
      <c r="D168" s="194">
        <v>6726.76</v>
      </c>
      <c r="E168" s="194">
        <v>6875.75</v>
      </c>
      <c r="F168" s="45">
        <f t="shared" si="26"/>
        <v>102.21488502637229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326557.35000000003</v>
      </c>
      <c r="E170" s="60">
        <f t="shared" si="34"/>
        <v>327970.26999999996</v>
      </c>
      <c r="F170" s="45">
        <f t="shared" si="26"/>
        <v>100.43267132097928</v>
      </c>
    </row>
    <row r="171" spans="1:6" ht="12.75" customHeight="1" x14ac:dyDescent="0.2">
      <c r="A171" s="63">
        <v>3221</v>
      </c>
      <c r="B171" s="64" t="s">
        <v>344</v>
      </c>
      <c r="C171" s="247" t="s">
        <v>345</v>
      </c>
      <c r="D171" s="194">
        <v>37375.1</v>
      </c>
      <c r="E171" s="194">
        <v>36495.629999999997</v>
      </c>
      <c r="F171" s="45">
        <f t="shared" si="26"/>
        <v>97.646909305928276</v>
      </c>
    </row>
    <row r="172" spans="1:6" ht="12.75" customHeight="1" x14ac:dyDescent="0.2">
      <c r="A172" s="63">
        <v>3222</v>
      </c>
      <c r="B172" s="64" t="s">
        <v>346</v>
      </c>
      <c r="C172" s="247" t="s">
        <v>347</v>
      </c>
      <c r="D172" s="194">
        <v>75184.460000000006</v>
      </c>
      <c r="E172" s="194">
        <v>71155.399999999994</v>
      </c>
      <c r="F172" s="45">
        <f t="shared" si="26"/>
        <v>94.641100035831855</v>
      </c>
    </row>
    <row r="173" spans="1:6" ht="12.75" customHeight="1" x14ac:dyDescent="0.2">
      <c r="A173" s="63">
        <v>3223</v>
      </c>
      <c r="B173" s="65" t="s">
        <v>348</v>
      </c>
      <c r="C173" s="247" t="s">
        <v>349</v>
      </c>
      <c r="D173" s="194">
        <v>153510.82999999999</v>
      </c>
      <c r="E173" s="194">
        <v>173868.19</v>
      </c>
      <c r="F173" s="45">
        <f t="shared" si="26"/>
        <v>113.26118815200206</v>
      </c>
    </row>
    <row r="174" spans="1:6" ht="12.75" customHeight="1" x14ac:dyDescent="0.2">
      <c r="A174" s="63">
        <v>3224</v>
      </c>
      <c r="B174" s="65" t="s">
        <v>350</v>
      </c>
      <c r="C174" s="247" t="s">
        <v>351</v>
      </c>
      <c r="D174" s="194">
        <v>52341.599999999999</v>
      </c>
      <c r="E174" s="194">
        <v>38515.93</v>
      </c>
      <c r="F174" s="45">
        <f t="shared" si="26"/>
        <v>73.585694743760229</v>
      </c>
    </row>
    <row r="175" spans="1:6" ht="12.75" customHeight="1" x14ac:dyDescent="0.2">
      <c r="A175" s="63">
        <v>3225</v>
      </c>
      <c r="B175" s="65" t="s">
        <v>352</v>
      </c>
      <c r="C175" s="247" t="s">
        <v>353</v>
      </c>
      <c r="D175" s="194">
        <v>5110.71</v>
      </c>
      <c r="E175" s="194">
        <v>3871.93</v>
      </c>
      <c r="F175" s="45">
        <f t="shared" si="26"/>
        <v>75.761097773107849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3034.65</v>
      </c>
      <c r="E177" s="194">
        <v>4063.19</v>
      </c>
      <c r="F177" s="45">
        <f t="shared" si="26"/>
        <v>133.89320020430694</v>
      </c>
    </row>
    <row r="178" spans="1:6" ht="12.75" customHeight="1" x14ac:dyDescent="0.2">
      <c r="A178" s="63">
        <v>323</v>
      </c>
      <c r="B178" s="65" t="s">
        <v>358</v>
      </c>
      <c r="C178" s="247" t="s">
        <v>359</v>
      </c>
      <c r="D178" s="60">
        <f t="shared" ref="D178:E178" si="35">SUM(D179:D187)</f>
        <v>3447808.6</v>
      </c>
      <c r="E178" s="60">
        <f t="shared" si="35"/>
        <v>3958029.57</v>
      </c>
      <c r="F178" s="45">
        <f t="shared" si="26"/>
        <v>114.79841340380671</v>
      </c>
    </row>
    <row r="179" spans="1:6" ht="12.75" customHeight="1" x14ac:dyDescent="0.2">
      <c r="A179" s="63">
        <v>3231</v>
      </c>
      <c r="B179" s="65" t="s">
        <v>360</v>
      </c>
      <c r="C179" s="247" t="s">
        <v>361</v>
      </c>
      <c r="D179" s="194">
        <v>95221.57</v>
      </c>
      <c r="E179" s="194">
        <v>113955.8</v>
      </c>
      <c r="F179" s="45">
        <f t="shared" si="26"/>
        <v>119.67435529575914</v>
      </c>
    </row>
    <row r="180" spans="1:6" ht="12.75" customHeight="1" x14ac:dyDescent="0.2">
      <c r="A180" s="63">
        <v>3232</v>
      </c>
      <c r="B180" s="65" t="s">
        <v>362</v>
      </c>
      <c r="C180" s="247" t="s">
        <v>363</v>
      </c>
      <c r="D180" s="194">
        <v>1963101</v>
      </c>
      <c r="E180" s="194">
        <v>2010396.86</v>
      </c>
      <c r="F180" s="45">
        <f t="shared" si="26"/>
        <v>102.4092423161111</v>
      </c>
    </row>
    <row r="181" spans="1:6" ht="12.75" customHeight="1" x14ac:dyDescent="0.2">
      <c r="A181" s="63">
        <v>3233</v>
      </c>
      <c r="B181" s="65" t="s">
        <v>364</v>
      </c>
      <c r="C181" s="247" t="s">
        <v>365</v>
      </c>
      <c r="D181" s="194">
        <v>81436.62</v>
      </c>
      <c r="E181" s="194">
        <v>98435.61</v>
      </c>
      <c r="F181" s="45">
        <f t="shared" si="26"/>
        <v>120.8738894124044</v>
      </c>
    </row>
    <row r="182" spans="1:6" ht="12.75" customHeight="1" x14ac:dyDescent="0.2">
      <c r="A182" s="63">
        <v>3234</v>
      </c>
      <c r="B182" s="65" t="s">
        <v>366</v>
      </c>
      <c r="C182" s="247" t="s">
        <v>367</v>
      </c>
      <c r="D182" s="194">
        <v>583658.22</v>
      </c>
      <c r="E182" s="194">
        <v>767546.16</v>
      </c>
      <c r="F182" s="45">
        <f t="shared" si="26"/>
        <v>131.50609957999052</v>
      </c>
    </row>
    <row r="183" spans="1:6" ht="12.75" customHeight="1" x14ac:dyDescent="0.2">
      <c r="A183" s="63">
        <v>3235</v>
      </c>
      <c r="B183" s="64" t="s">
        <v>368</v>
      </c>
      <c r="C183" s="247" t="s">
        <v>369</v>
      </c>
      <c r="D183" s="194">
        <v>124945.19</v>
      </c>
      <c r="E183" s="194">
        <v>171705.11</v>
      </c>
      <c r="F183" s="45">
        <f t="shared" si="26"/>
        <v>137.42434582715828</v>
      </c>
    </row>
    <row r="184" spans="1:6" ht="12.75" customHeight="1" x14ac:dyDescent="0.2">
      <c r="A184" s="63">
        <v>3236</v>
      </c>
      <c r="B184" s="64" t="s">
        <v>370</v>
      </c>
      <c r="C184" s="247" t="s">
        <v>371</v>
      </c>
      <c r="D184" s="194">
        <v>22930.2</v>
      </c>
      <c r="E184" s="194">
        <v>40287.769999999997</v>
      </c>
      <c r="F184" s="45">
        <f t="shared" si="26"/>
        <v>175.69742086854887</v>
      </c>
    </row>
    <row r="185" spans="1:6" ht="12.75" customHeight="1" x14ac:dyDescent="0.2">
      <c r="A185" s="63">
        <v>3237</v>
      </c>
      <c r="B185" s="64" t="s">
        <v>372</v>
      </c>
      <c r="C185" s="247" t="s">
        <v>373</v>
      </c>
      <c r="D185" s="194">
        <v>278318.58</v>
      </c>
      <c r="E185" s="194">
        <v>428406.06</v>
      </c>
      <c r="F185" s="45">
        <f t="shared" si="26"/>
        <v>153.92650393660386</v>
      </c>
    </row>
    <row r="186" spans="1:6" ht="12.75" customHeight="1" x14ac:dyDescent="0.2">
      <c r="A186" s="63">
        <v>3238</v>
      </c>
      <c r="B186" s="64" t="s">
        <v>374</v>
      </c>
      <c r="C186" s="247" t="s">
        <v>375</v>
      </c>
      <c r="D186" s="194">
        <v>50895.63</v>
      </c>
      <c r="E186" s="194">
        <v>63745.05</v>
      </c>
      <c r="F186" s="45">
        <f t="shared" si="26"/>
        <v>125.24660761641032</v>
      </c>
    </row>
    <row r="187" spans="1:6" ht="12.75" customHeight="1" x14ac:dyDescent="0.2">
      <c r="A187" s="63">
        <v>3239</v>
      </c>
      <c r="B187" s="64" t="s">
        <v>376</v>
      </c>
      <c r="C187" s="247" t="s">
        <v>377</v>
      </c>
      <c r="D187" s="194">
        <v>247301.59</v>
      </c>
      <c r="E187" s="194">
        <v>263551.15000000002</v>
      </c>
      <c r="F187" s="45">
        <f t="shared" si="26"/>
        <v>106.57074626976721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221797.80000000002</v>
      </c>
      <c r="E194" s="60">
        <f t="shared" si="36"/>
        <v>267209.48</v>
      </c>
      <c r="F194" s="45">
        <f t="shared" si="26"/>
        <v>120.47435998012604</v>
      </c>
    </row>
    <row r="195" spans="1:6" ht="12.75" customHeight="1" x14ac:dyDescent="0.2">
      <c r="A195" s="63">
        <v>3291</v>
      </c>
      <c r="B195" s="183" t="s">
        <v>392</v>
      </c>
      <c r="C195" s="247" t="s">
        <v>393</v>
      </c>
      <c r="D195" s="194">
        <v>12887.6</v>
      </c>
      <c r="E195" s="194">
        <v>27931.16</v>
      </c>
      <c r="F195" s="45">
        <f t="shared" si="26"/>
        <v>216.72894875694465</v>
      </c>
    </row>
    <row r="196" spans="1:6" ht="12.75" customHeight="1" x14ac:dyDescent="0.2">
      <c r="A196" s="63">
        <v>3292</v>
      </c>
      <c r="B196" s="64" t="s">
        <v>394</v>
      </c>
      <c r="C196" s="247" t="s">
        <v>395</v>
      </c>
      <c r="D196" s="194">
        <v>16557.41</v>
      </c>
      <c r="E196" s="194">
        <v>17973.189999999999</v>
      </c>
      <c r="F196" s="45">
        <f t="shared" si="26"/>
        <v>108.55073347824327</v>
      </c>
    </row>
    <row r="197" spans="1:6" ht="12.75" customHeight="1" x14ac:dyDescent="0.2">
      <c r="A197" s="63">
        <v>3293</v>
      </c>
      <c r="B197" s="64" t="s">
        <v>396</v>
      </c>
      <c r="C197" s="247" t="s">
        <v>397</v>
      </c>
      <c r="D197" s="194">
        <v>40140.68</v>
      </c>
      <c r="E197" s="194">
        <v>42904.57</v>
      </c>
      <c r="F197" s="45">
        <f t="shared" si="26"/>
        <v>106.88550866602159</v>
      </c>
    </row>
    <row r="198" spans="1:6" ht="12.75" customHeight="1" x14ac:dyDescent="0.2">
      <c r="A198" s="63">
        <v>3294</v>
      </c>
      <c r="B198" s="64" t="s">
        <v>398</v>
      </c>
      <c r="C198" s="247" t="s">
        <v>399</v>
      </c>
      <c r="D198" s="194">
        <v>5275</v>
      </c>
      <c r="E198" s="194">
        <v>9784.8799999999992</v>
      </c>
      <c r="F198" s="45">
        <f t="shared" si="26"/>
        <v>185.49535545023696</v>
      </c>
    </row>
    <row r="199" spans="1:6" ht="12.75" customHeight="1" x14ac:dyDescent="0.2">
      <c r="A199" s="63">
        <v>3295</v>
      </c>
      <c r="B199" s="64" t="s">
        <v>400</v>
      </c>
      <c r="C199" s="247" t="s">
        <v>401</v>
      </c>
      <c r="D199" s="194">
        <v>14760.6</v>
      </c>
      <c r="E199" s="194">
        <v>14007.56</v>
      </c>
      <c r="F199" s="45">
        <f t="shared" si="26"/>
        <v>94.898310366787257</v>
      </c>
    </row>
    <row r="200" spans="1:6" ht="12.75" customHeight="1" x14ac:dyDescent="0.2">
      <c r="A200" s="63" t="s">
        <v>402</v>
      </c>
      <c r="B200" s="64" t="s">
        <v>403</v>
      </c>
      <c r="C200" s="247" t="s">
        <v>402</v>
      </c>
      <c r="D200" s="194">
        <v>0</v>
      </c>
      <c r="E200" s="194">
        <v>12848.97</v>
      </c>
      <c r="F200" s="45" t="str">
        <f t="shared" si="26"/>
        <v>-</v>
      </c>
    </row>
    <row r="201" spans="1:6" ht="12.75" customHeight="1" x14ac:dyDescent="0.2">
      <c r="A201" s="63">
        <v>3299</v>
      </c>
      <c r="B201" s="64" t="s">
        <v>404</v>
      </c>
      <c r="C201" s="247" t="s">
        <v>405</v>
      </c>
      <c r="D201" s="194">
        <v>132176.51</v>
      </c>
      <c r="E201" s="194">
        <v>141759.15</v>
      </c>
      <c r="F201" s="45">
        <f t="shared" si="26"/>
        <v>107.24988123835315</v>
      </c>
    </row>
    <row r="202" spans="1:6" ht="12.75" customHeight="1" x14ac:dyDescent="0.2">
      <c r="A202" s="63">
        <v>34</v>
      </c>
      <c r="B202" s="183" t="s">
        <v>406</v>
      </c>
      <c r="C202" s="247" t="s">
        <v>407</v>
      </c>
      <c r="D202" s="60">
        <f t="shared" ref="D202:E202" si="37">D203+D208+D216</f>
        <v>30568.82</v>
      </c>
      <c r="E202" s="60">
        <f t="shared" si="37"/>
        <v>25859.780000000002</v>
      </c>
      <c r="F202" s="45">
        <f t="shared" si="26"/>
        <v>84.595283691028982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21388.39</v>
      </c>
      <c r="E208" s="60">
        <f t="shared" si="39"/>
        <v>18034.54</v>
      </c>
      <c r="F208" s="45">
        <f t="shared" si="26"/>
        <v>84.319296590346454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21388.39</v>
      </c>
      <c r="E211" s="194">
        <v>18034.54</v>
      </c>
      <c r="F211" s="45">
        <f t="shared" si="26"/>
        <v>84.319296590346454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9180.43</v>
      </c>
      <c r="E216" s="60">
        <f t="shared" si="40"/>
        <v>7825.2400000000007</v>
      </c>
      <c r="F216" s="45">
        <f t="shared" si="26"/>
        <v>85.238273152782611</v>
      </c>
    </row>
    <row r="217" spans="1:6" ht="12.75" customHeight="1" x14ac:dyDescent="0.2">
      <c r="A217" s="63">
        <v>3431</v>
      </c>
      <c r="B217" s="182" t="s">
        <v>436</v>
      </c>
      <c r="C217" s="247" t="s">
        <v>437</v>
      </c>
      <c r="D217" s="194">
        <v>9121.09</v>
      </c>
      <c r="E217" s="194">
        <v>7749.35</v>
      </c>
      <c r="F217" s="45">
        <f t="shared" si="26"/>
        <v>84.960788677669001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59.34</v>
      </c>
      <c r="E219" s="194">
        <v>75.89</v>
      </c>
      <c r="F219" s="45">
        <f t="shared" si="26"/>
        <v>127.89012470508932</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91134.86</v>
      </c>
      <c r="E221" s="60">
        <f t="shared" si="41"/>
        <v>372148.11</v>
      </c>
      <c r="F221" s="45">
        <f t="shared" si="26"/>
        <v>408.34880308149923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91134.86</v>
      </c>
      <c r="E225" s="60">
        <f t="shared" si="43"/>
        <v>372148.11</v>
      </c>
      <c r="F225" s="45">
        <f t="shared" si="26"/>
        <v>408.34880308149923</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91134.86</v>
      </c>
      <c r="E228" s="194">
        <v>372148.11</v>
      </c>
      <c r="F228" s="45">
        <f t="shared" si="26"/>
        <v>408.34880308149923</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282434.62</v>
      </c>
      <c r="E230" s="60">
        <f>E231+E234+E237+E242+E246+E250+E254+E257</f>
        <v>208270.87</v>
      </c>
      <c r="F230" s="45">
        <f t="shared" ref="F230:F245" si="44">IF(D230&lt;&gt;0,IF(E230/D230&gt;=100,"&gt;&gt;100",E230/D230*100),"-")</f>
        <v>73.741267979116714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77139.259999999995</v>
      </c>
      <c r="E237" s="60">
        <f t="shared" si="47"/>
        <v>29639.11</v>
      </c>
      <c r="F237" s="45">
        <f t="shared" si="44"/>
        <v>38.422860162257201</v>
      </c>
    </row>
    <row r="238" spans="1:6" ht="12" x14ac:dyDescent="0.2">
      <c r="A238" s="63">
        <v>3631</v>
      </c>
      <c r="B238" s="65" t="s">
        <v>478</v>
      </c>
      <c r="C238" s="247" t="s">
        <v>479</v>
      </c>
      <c r="D238" s="194">
        <v>1599.9</v>
      </c>
      <c r="E238" s="194">
        <v>0</v>
      </c>
      <c r="F238" s="45">
        <f t="shared" si="44"/>
        <v>0</v>
      </c>
    </row>
    <row r="239" spans="1:6" ht="12" x14ac:dyDescent="0.2">
      <c r="A239" s="63">
        <v>3632</v>
      </c>
      <c r="B239" s="65" t="s">
        <v>480</v>
      </c>
      <c r="C239" s="247" t="s">
        <v>481</v>
      </c>
      <c r="D239" s="194">
        <v>75539.360000000001</v>
      </c>
      <c r="E239" s="194">
        <v>29639.11</v>
      </c>
      <c r="F239" s="45">
        <f t="shared" si="44"/>
        <v>39.236644313639935</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205295.35999999999</v>
      </c>
      <c r="E246" s="60">
        <f t="shared" si="48"/>
        <v>178631.76</v>
      </c>
      <c r="F246" s="45">
        <f t="shared" ref="F246:F249" si="49">IF(D246&lt;&gt;0,IF(E246/D246&gt;=100,"&gt;&gt;100",E246/D246*100),"-")</f>
        <v>87.012078597392573</v>
      </c>
    </row>
    <row r="247" spans="1:6" ht="12.75" customHeight="1" x14ac:dyDescent="0.2">
      <c r="A247" s="63" t="s">
        <v>493</v>
      </c>
      <c r="B247" s="64" t="s">
        <v>494</v>
      </c>
      <c r="C247" s="247" t="s">
        <v>493</v>
      </c>
      <c r="D247" s="194">
        <v>105295.36</v>
      </c>
      <c r="E247" s="194">
        <v>101191.25</v>
      </c>
      <c r="F247" s="45">
        <f t="shared" si="49"/>
        <v>96.102287888089279</v>
      </c>
    </row>
    <row r="248" spans="1:6" ht="12.75" customHeight="1" x14ac:dyDescent="0.2">
      <c r="A248" s="63" t="s">
        <v>495</v>
      </c>
      <c r="B248" s="64" t="s">
        <v>496</v>
      </c>
      <c r="C248" s="247" t="s">
        <v>495</v>
      </c>
      <c r="D248" s="194">
        <v>100000</v>
      </c>
      <c r="E248" s="194">
        <v>77440.509999999995</v>
      </c>
      <c r="F248" s="45">
        <f t="shared" si="49"/>
        <v>77.440509999999989</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355198.06</v>
      </c>
      <c r="E262" s="60">
        <f t="shared" si="55"/>
        <v>501133.14</v>
      </c>
      <c r="F262" s="45">
        <f t="shared" ref="F262:F268" si="56">IF(D262&lt;&gt;0,IF(E262/D262&gt;=100,"&gt;&gt;100",E262/D262*100),"-")</f>
        <v>141.08555097401151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355198.06</v>
      </c>
      <c r="E269" s="60">
        <f t="shared" si="58"/>
        <v>501133.14</v>
      </c>
      <c r="F269" s="45">
        <f t="shared" ref="F269:F272" si="59">IF(D269&lt;&gt;0,IF(E269/D269&gt;=100,"&gt;&gt;100",E269/D269*100),"-")</f>
        <v>141.08555097401151</v>
      </c>
    </row>
    <row r="270" spans="1:6" ht="12.75" customHeight="1" x14ac:dyDescent="0.2">
      <c r="A270" s="63">
        <v>3721</v>
      </c>
      <c r="B270" s="65" t="s">
        <v>533</v>
      </c>
      <c r="C270" s="247" t="s">
        <v>534</v>
      </c>
      <c r="D270" s="194">
        <v>341442.06</v>
      </c>
      <c r="E270" s="194">
        <v>486579.15</v>
      </c>
      <c r="F270" s="45">
        <f t="shared" si="59"/>
        <v>142.50709183279881</v>
      </c>
    </row>
    <row r="271" spans="1:6" ht="12.75" customHeight="1" x14ac:dyDescent="0.2">
      <c r="A271" s="63">
        <v>3722</v>
      </c>
      <c r="B271" s="65" t="s">
        <v>535</v>
      </c>
      <c r="C271" s="247" t="s">
        <v>536</v>
      </c>
      <c r="D271" s="194">
        <v>13756</v>
      </c>
      <c r="E271" s="194">
        <v>14553.99</v>
      </c>
      <c r="F271" s="45">
        <f t="shared" si="59"/>
        <v>105.80103227682464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825048.94</v>
      </c>
      <c r="E273" s="60">
        <f t="shared" si="60"/>
        <v>952089.95</v>
      </c>
      <c r="F273" s="45">
        <f t="shared" ref="F273:F277" si="61">IF(D273&lt;&gt;0,IF(E273/D273&gt;=100,"&gt;&gt;100",E273/D273*100),"-")</f>
        <v>115.39799687519144</v>
      </c>
    </row>
    <row r="274" spans="1:6" ht="12.75" customHeight="1" x14ac:dyDescent="0.2">
      <c r="A274" s="63">
        <v>381</v>
      </c>
      <c r="B274" s="64" t="s">
        <v>541</v>
      </c>
      <c r="C274" s="247" t="s">
        <v>542</v>
      </c>
      <c r="D274" s="60">
        <f t="shared" ref="D274:E274" si="62">SUM(D275:D277)</f>
        <v>749048.94</v>
      </c>
      <c r="E274" s="60">
        <f t="shared" si="62"/>
        <v>914089.95</v>
      </c>
      <c r="F274" s="45">
        <f t="shared" si="61"/>
        <v>122.03340812417412</v>
      </c>
    </row>
    <row r="275" spans="1:6" ht="12.75" customHeight="1" x14ac:dyDescent="0.2">
      <c r="A275" s="63">
        <v>3811</v>
      </c>
      <c r="B275" s="64" t="s">
        <v>543</v>
      </c>
      <c r="C275" s="247" t="s">
        <v>544</v>
      </c>
      <c r="D275" s="194">
        <v>749048.94</v>
      </c>
      <c r="E275" s="194">
        <v>914089.95</v>
      </c>
      <c r="F275" s="45">
        <f t="shared" si="61"/>
        <v>122.03340812417412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58000</v>
      </c>
      <c r="E278" s="60">
        <f t="shared" si="63"/>
        <v>38000</v>
      </c>
      <c r="F278" s="45">
        <f t="shared" ref="F278:F282" si="64">IF(D278&lt;&gt;0,IF(E278/D278&gt;=100,"&gt;&gt;100",E278/D278*100),"-")</f>
        <v>65.517241379310349</v>
      </c>
    </row>
    <row r="279" spans="1:6" ht="12.75" customHeight="1" x14ac:dyDescent="0.2">
      <c r="A279" s="63">
        <v>3821</v>
      </c>
      <c r="B279" s="64" t="s">
        <v>551</v>
      </c>
      <c r="C279" s="247" t="s">
        <v>552</v>
      </c>
      <c r="D279" s="194">
        <v>58000</v>
      </c>
      <c r="E279" s="194">
        <v>38000</v>
      </c>
      <c r="F279" s="45">
        <f t="shared" si="64"/>
        <v>65.517241379310349</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18000</v>
      </c>
      <c r="E289" s="60">
        <f t="shared" si="67"/>
        <v>0</v>
      </c>
      <c r="F289" s="45">
        <f t="shared" si="66"/>
        <v>0</v>
      </c>
    </row>
    <row r="290" spans="1:6" ht="24" x14ac:dyDescent="0.2">
      <c r="A290" s="63">
        <v>3861</v>
      </c>
      <c r="B290" s="64" t="s">
        <v>572</v>
      </c>
      <c r="C290" s="247" t="s">
        <v>573</v>
      </c>
      <c r="D290" s="194">
        <v>18000</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7771257.0700000003</v>
      </c>
      <c r="E299" s="60">
        <f>E152-E297+E298</f>
        <v>9594798.3800000008</v>
      </c>
      <c r="F299" s="45">
        <f t="shared" si="68"/>
        <v>123.46520380904091</v>
      </c>
    </row>
    <row r="300" spans="1:6" ht="12.75" customHeight="1" x14ac:dyDescent="0.2">
      <c r="A300" s="63" t="s">
        <v>582</v>
      </c>
      <c r="B300" s="64" t="s">
        <v>593</v>
      </c>
      <c r="C300" s="247" t="s">
        <v>594</v>
      </c>
      <c r="D300" s="60">
        <f>IF(D6&gt;=D299,D6-D299,0)</f>
        <v>5583984.0000000019</v>
      </c>
      <c r="E300" s="60">
        <f>IF(E6&gt;=E299,E6-E299,0)</f>
        <v>4425228.57</v>
      </c>
      <c r="F300" s="45">
        <f t="shared" si="68"/>
        <v>79.248589716589422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6170810.21</v>
      </c>
      <c r="E302" s="194">
        <v>11794408.32</v>
      </c>
      <c r="F302" s="45">
        <f t="shared" si="68"/>
        <v>191.13224874242243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2392791</v>
      </c>
      <c r="E304" s="194">
        <v>3178942.85</v>
      </c>
      <c r="F304" s="45">
        <f t="shared" si="68"/>
        <v>132.85501533564778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97527.75</v>
      </c>
      <c r="E308" s="60">
        <f t="shared" si="71"/>
        <v>184984.6</v>
      </c>
      <c r="F308" s="45">
        <f t="shared" ref="F308:F428" si="72">IF(D308&lt;&gt;0,IF(E308/D308&gt;=100,"&gt;&gt;100",E308/D308*100),"-")</f>
        <v>189.67381078718623</v>
      </c>
    </row>
    <row r="309" spans="1:6" ht="12.75" customHeight="1" x14ac:dyDescent="0.2">
      <c r="A309" s="63">
        <v>71</v>
      </c>
      <c r="B309" s="64" t="s">
        <v>610</v>
      </c>
      <c r="C309" s="247" t="s">
        <v>611</v>
      </c>
      <c r="D309" s="60">
        <f t="shared" ref="D309:E309" si="73">D310+D314</f>
        <v>97527.75</v>
      </c>
      <c r="E309" s="60">
        <f t="shared" si="73"/>
        <v>184984.6</v>
      </c>
      <c r="F309" s="45">
        <f t="shared" si="72"/>
        <v>189.67381078718623</v>
      </c>
    </row>
    <row r="310" spans="1:6" ht="24" x14ac:dyDescent="0.2">
      <c r="A310" s="63">
        <v>711</v>
      </c>
      <c r="B310" s="64" t="s">
        <v>612</v>
      </c>
      <c r="C310" s="247" t="s">
        <v>613</v>
      </c>
      <c r="D310" s="60">
        <f t="shared" ref="D310:E310" si="74">SUM(D311:D313)</f>
        <v>97527.75</v>
      </c>
      <c r="E310" s="60">
        <f t="shared" si="74"/>
        <v>184984.6</v>
      </c>
      <c r="F310" s="45">
        <f t="shared" si="72"/>
        <v>189.67381078718623</v>
      </c>
    </row>
    <row r="311" spans="1:6" ht="12.75" customHeight="1" x14ac:dyDescent="0.2">
      <c r="A311" s="63">
        <v>7111</v>
      </c>
      <c r="B311" s="64" t="s">
        <v>614</v>
      </c>
      <c r="C311" s="247" t="s">
        <v>615</v>
      </c>
      <c r="D311" s="194">
        <v>97527.75</v>
      </c>
      <c r="E311" s="194">
        <v>184984.6</v>
      </c>
      <c r="F311" s="45">
        <f t="shared" si="72"/>
        <v>189.67381078718623</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3465567.5900000003</v>
      </c>
      <c r="E360" s="60">
        <f t="shared" si="86"/>
        <v>6346569.7700000005</v>
      </c>
      <c r="F360" s="45">
        <f t="shared" si="72"/>
        <v>183.1321884563215</v>
      </c>
    </row>
    <row r="361" spans="1:6" ht="12.75" customHeight="1" x14ac:dyDescent="0.2">
      <c r="A361" s="63">
        <v>41</v>
      </c>
      <c r="B361" s="64" t="s">
        <v>714</v>
      </c>
      <c r="C361" s="247" t="s">
        <v>715</v>
      </c>
      <c r="D361" s="60">
        <f t="shared" ref="D361:E361" si="87">D362+D366</f>
        <v>657780.85</v>
      </c>
      <c r="E361" s="60">
        <f t="shared" si="87"/>
        <v>368120.21</v>
      </c>
      <c r="F361" s="45">
        <f t="shared" si="72"/>
        <v>55.963959729140797</v>
      </c>
    </row>
    <row r="362" spans="1:6" ht="12.75" customHeight="1" x14ac:dyDescent="0.2">
      <c r="A362" s="63">
        <v>411</v>
      </c>
      <c r="B362" s="64" t="s">
        <v>716</v>
      </c>
      <c r="C362" s="247" t="s">
        <v>717</v>
      </c>
      <c r="D362" s="60">
        <f t="shared" ref="D362:E362" si="88">SUM(D363:D365)</f>
        <v>657780.85</v>
      </c>
      <c r="E362" s="60">
        <f t="shared" si="88"/>
        <v>368120.21</v>
      </c>
      <c r="F362" s="45">
        <f t="shared" si="72"/>
        <v>55.963959729140797</v>
      </c>
    </row>
    <row r="363" spans="1:6" ht="12.75" customHeight="1" x14ac:dyDescent="0.2">
      <c r="A363" s="63">
        <v>4111</v>
      </c>
      <c r="B363" s="64" t="s">
        <v>614</v>
      </c>
      <c r="C363" s="247" t="s">
        <v>718</v>
      </c>
      <c r="D363" s="194">
        <v>657780.85</v>
      </c>
      <c r="E363" s="194">
        <v>368120.21</v>
      </c>
      <c r="F363" s="45">
        <f t="shared" si="72"/>
        <v>55.963959729140797</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2672063.9700000002</v>
      </c>
      <c r="E373" s="60">
        <f t="shared" si="90"/>
        <v>4492600.1100000003</v>
      </c>
      <c r="F373" s="45">
        <f t="shared" si="72"/>
        <v>168.13220643067163</v>
      </c>
    </row>
    <row r="374" spans="1:6" ht="12.75" customHeight="1" x14ac:dyDescent="0.2">
      <c r="A374" s="63">
        <v>421</v>
      </c>
      <c r="B374" s="64" t="s">
        <v>732</v>
      </c>
      <c r="C374" s="247" t="s">
        <v>733</v>
      </c>
      <c r="D374" s="60">
        <f t="shared" ref="D374:E374" si="91">SUM(D375:D378)</f>
        <v>2098550.9900000002</v>
      </c>
      <c r="E374" s="60">
        <f t="shared" si="91"/>
        <v>3787704.04</v>
      </c>
      <c r="F374" s="45">
        <f t="shared" si="72"/>
        <v>180.49139897239283</v>
      </c>
    </row>
    <row r="375" spans="1:6" ht="12.75" customHeight="1" x14ac:dyDescent="0.2">
      <c r="A375" s="63">
        <v>4211</v>
      </c>
      <c r="B375" s="64" t="s">
        <v>638</v>
      </c>
      <c r="C375" s="247" t="s">
        <v>734</v>
      </c>
      <c r="D375" s="194">
        <v>0</v>
      </c>
      <c r="E375" s="194">
        <v>11215.71</v>
      </c>
      <c r="F375" s="45" t="str">
        <f t="shared" si="72"/>
        <v>-</v>
      </c>
    </row>
    <row r="376" spans="1:6" ht="12.75" customHeight="1" x14ac:dyDescent="0.2">
      <c r="A376" s="63">
        <v>4212</v>
      </c>
      <c r="B376" s="64" t="s">
        <v>640</v>
      </c>
      <c r="C376" s="247" t="s">
        <v>735</v>
      </c>
      <c r="D376" s="194">
        <v>3125</v>
      </c>
      <c r="E376" s="194">
        <v>282864.18</v>
      </c>
      <c r="F376" s="45">
        <f t="shared" si="72"/>
        <v>9051.6537599999992</v>
      </c>
    </row>
    <row r="377" spans="1:6" ht="12.75" customHeight="1" x14ac:dyDescent="0.2">
      <c r="A377" s="63">
        <v>4213</v>
      </c>
      <c r="B377" s="64" t="s">
        <v>642</v>
      </c>
      <c r="C377" s="247" t="s">
        <v>736</v>
      </c>
      <c r="D377" s="194">
        <v>1240115.8500000001</v>
      </c>
      <c r="E377" s="194">
        <v>1863864.54</v>
      </c>
      <c r="F377" s="45">
        <f t="shared" si="72"/>
        <v>150.29761453335186</v>
      </c>
    </row>
    <row r="378" spans="1:6" ht="12.75" customHeight="1" x14ac:dyDescent="0.2">
      <c r="A378" s="63">
        <v>4214</v>
      </c>
      <c r="B378" s="64" t="s">
        <v>644</v>
      </c>
      <c r="C378" s="247" t="s">
        <v>737</v>
      </c>
      <c r="D378" s="194">
        <v>855310.14</v>
      </c>
      <c r="E378" s="194">
        <v>1629759.61</v>
      </c>
      <c r="F378" s="45">
        <f t="shared" si="72"/>
        <v>190.54604099514125</v>
      </c>
    </row>
    <row r="379" spans="1:6" ht="12.75" customHeight="1" x14ac:dyDescent="0.2">
      <c r="A379" s="63">
        <v>422</v>
      </c>
      <c r="B379" s="64" t="s">
        <v>738</v>
      </c>
      <c r="C379" s="247" t="s">
        <v>739</v>
      </c>
      <c r="D379" s="60">
        <f t="shared" ref="D379:E379" si="92">SUM(D380:D387)</f>
        <v>200350.22</v>
      </c>
      <c r="E379" s="60">
        <f t="shared" si="92"/>
        <v>153541.20000000001</v>
      </c>
      <c r="F379" s="45">
        <f t="shared" si="72"/>
        <v>76.636401996464002</v>
      </c>
    </row>
    <row r="380" spans="1:6" ht="12.75" customHeight="1" x14ac:dyDescent="0.2">
      <c r="A380" s="63">
        <v>4221</v>
      </c>
      <c r="B380" s="64" t="s">
        <v>648</v>
      </c>
      <c r="C380" s="247" t="s">
        <v>740</v>
      </c>
      <c r="D380" s="194">
        <v>25448.45</v>
      </c>
      <c r="E380" s="194">
        <v>62989.87</v>
      </c>
      <c r="F380" s="45">
        <f t="shared" si="72"/>
        <v>247.51947564586447</v>
      </c>
    </row>
    <row r="381" spans="1:6" ht="12.75" customHeight="1" x14ac:dyDescent="0.2">
      <c r="A381" s="63">
        <v>4222</v>
      </c>
      <c r="B381" s="64" t="s">
        <v>741</v>
      </c>
      <c r="C381" s="247" t="s">
        <v>742</v>
      </c>
      <c r="D381" s="194">
        <v>1452.83</v>
      </c>
      <c r="E381" s="194">
        <v>1251</v>
      </c>
      <c r="F381" s="45">
        <f t="shared" si="72"/>
        <v>86.107803390623815</v>
      </c>
    </row>
    <row r="382" spans="1:6" ht="12.75" customHeight="1" x14ac:dyDescent="0.2">
      <c r="A382" s="63">
        <v>4223</v>
      </c>
      <c r="B382" s="64" t="s">
        <v>652</v>
      </c>
      <c r="C382" s="247" t="s">
        <v>743</v>
      </c>
      <c r="D382" s="194">
        <v>0</v>
      </c>
      <c r="E382" s="194">
        <v>6895.13</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388.25</v>
      </c>
      <c r="E385" s="194">
        <v>3195.83</v>
      </c>
      <c r="F385" s="45">
        <f t="shared" si="72"/>
        <v>823.13715389568574</v>
      </c>
    </row>
    <row r="386" spans="1:6" ht="12.75" customHeight="1" x14ac:dyDescent="0.2">
      <c r="A386" s="63">
        <v>4227</v>
      </c>
      <c r="B386" s="183" t="s">
        <v>660</v>
      </c>
      <c r="C386" s="247" t="s">
        <v>747</v>
      </c>
      <c r="D386" s="194">
        <v>173060.69</v>
      </c>
      <c r="E386" s="194">
        <v>79209.37</v>
      </c>
      <c r="F386" s="45">
        <f t="shared" si="72"/>
        <v>45.769706569412151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36527.86</v>
      </c>
      <c r="E388" s="60">
        <f t="shared" si="93"/>
        <v>0</v>
      </c>
      <c r="F388" s="45">
        <f t="shared" si="72"/>
        <v>0</v>
      </c>
    </row>
    <row r="389" spans="1:6" ht="12.75" customHeight="1" x14ac:dyDescent="0.2">
      <c r="A389" s="63">
        <v>4231</v>
      </c>
      <c r="B389" s="64" t="s">
        <v>666</v>
      </c>
      <c r="C389" s="247" t="s">
        <v>751</v>
      </c>
      <c r="D389" s="194">
        <v>36527.86</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14914.84</v>
      </c>
      <c r="E393" s="60">
        <f t="shared" si="94"/>
        <v>81938.23000000001</v>
      </c>
      <c r="F393" s="45">
        <f t="shared" si="72"/>
        <v>549.37384510997106</v>
      </c>
    </row>
    <row r="394" spans="1:6" ht="12.75" customHeight="1" x14ac:dyDescent="0.2">
      <c r="A394" s="63">
        <v>4241</v>
      </c>
      <c r="B394" s="64" t="s">
        <v>757</v>
      </c>
      <c r="C394" s="247" t="s">
        <v>758</v>
      </c>
      <c r="D394" s="194">
        <v>9814.84</v>
      </c>
      <c r="E394" s="194">
        <v>9790.41</v>
      </c>
      <c r="F394" s="45">
        <f t="shared" si="72"/>
        <v>99.751091204747084</v>
      </c>
    </row>
    <row r="395" spans="1:6" ht="12.75" customHeight="1" x14ac:dyDescent="0.2">
      <c r="A395" s="63">
        <v>4242</v>
      </c>
      <c r="B395" s="64" t="s">
        <v>678</v>
      </c>
      <c r="C395" s="247" t="s">
        <v>759</v>
      </c>
      <c r="D395" s="194">
        <v>5100</v>
      </c>
      <c r="E395" s="194">
        <v>72147.820000000007</v>
      </c>
      <c r="F395" s="45">
        <f t="shared" si="72"/>
        <v>1414.663137254902</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321720.06</v>
      </c>
      <c r="E401" s="60">
        <f t="shared" si="96"/>
        <v>469416.64</v>
      </c>
      <c r="F401" s="45">
        <f t="shared" si="72"/>
        <v>145.90841491202011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36559.199999999997</v>
      </c>
      <c r="F403" s="45" t="str">
        <f t="shared" si="72"/>
        <v>-</v>
      </c>
    </row>
    <row r="404" spans="1:6" ht="12.75" customHeight="1" x14ac:dyDescent="0.2">
      <c r="A404" s="63">
        <v>4263</v>
      </c>
      <c r="B404" s="64" t="s">
        <v>696</v>
      </c>
      <c r="C404" s="247" t="s">
        <v>771</v>
      </c>
      <c r="D404" s="194">
        <v>133771.29999999999</v>
      </c>
      <c r="E404" s="194">
        <v>263042.06</v>
      </c>
      <c r="F404" s="45">
        <f t="shared" si="72"/>
        <v>196.63564606159918</v>
      </c>
    </row>
    <row r="405" spans="1:6" ht="12.75" customHeight="1" x14ac:dyDescent="0.2">
      <c r="A405" s="63">
        <v>4264</v>
      </c>
      <c r="B405" s="64" t="s">
        <v>698</v>
      </c>
      <c r="C405" s="247" t="s">
        <v>772</v>
      </c>
      <c r="D405" s="194">
        <v>187948.76</v>
      </c>
      <c r="E405" s="194">
        <v>169815.38</v>
      </c>
      <c r="F405" s="45">
        <f t="shared" si="72"/>
        <v>90.351955501063159</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135722.76999999999</v>
      </c>
      <c r="E412" s="60">
        <f t="shared" si="100"/>
        <v>1485849.45</v>
      </c>
      <c r="F412" s="45">
        <f t="shared" si="72"/>
        <v>1094.7679965565101</v>
      </c>
    </row>
    <row r="413" spans="1:6" ht="12.75" customHeight="1" x14ac:dyDescent="0.2">
      <c r="A413" s="63">
        <v>451</v>
      </c>
      <c r="B413" s="64" t="s">
        <v>785</v>
      </c>
      <c r="C413" s="247" t="s">
        <v>786</v>
      </c>
      <c r="D413" s="194">
        <v>135722.76999999999</v>
      </c>
      <c r="E413" s="194">
        <v>1485849.45</v>
      </c>
      <c r="F413" s="45">
        <f t="shared" si="72"/>
        <v>1094.7679965565101</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3368039.8400000003</v>
      </c>
      <c r="E418" s="60">
        <f t="shared" si="102"/>
        <v>6161585.1700000009</v>
      </c>
      <c r="F418" s="45">
        <f t="shared" si="72"/>
        <v>182.94276382431391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4379211.29</v>
      </c>
      <c r="E420" s="194">
        <v>7809467.2999999998</v>
      </c>
      <c r="F420" s="45">
        <f t="shared" si="72"/>
        <v>178.3304522856215</v>
      </c>
    </row>
    <row r="421" spans="1:6" ht="12.75" customHeight="1" x14ac:dyDescent="0.2">
      <c r="A421" s="63">
        <v>97</v>
      </c>
      <c r="B421" s="220" t="s">
        <v>801</v>
      </c>
      <c r="C421" s="247" t="s">
        <v>802</v>
      </c>
      <c r="D421" s="194">
        <v>62284.77</v>
      </c>
      <c r="E421" s="194">
        <v>7614.91</v>
      </c>
      <c r="F421" s="45">
        <f t="shared" si="72"/>
        <v>12.225958288037349</v>
      </c>
    </row>
    <row r="422" spans="1:6" ht="12.75" customHeight="1" x14ac:dyDescent="0.2">
      <c r="A422" s="63" t="s">
        <v>582</v>
      </c>
      <c r="B422" s="64" t="s">
        <v>803</v>
      </c>
      <c r="C422" s="247" t="s">
        <v>804</v>
      </c>
      <c r="D422" s="60">
        <f>D6+D308</f>
        <v>13452768.820000002</v>
      </c>
      <c r="E422" s="60">
        <f>E6+E308</f>
        <v>14205011.550000001</v>
      </c>
      <c r="F422" s="45">
        <f t="shared" si="72"/>
        <v>105.59173163580758</v>
      </c>
    </row>
    <row r="423" spans="1:6" ht="12.75" customHeight="1" x14ac:dyDescent="0.2">
      <c r="A423" s="63" t="s">
        <v>582</v>
      </c>
      <c r="B423" s="64" t="s">
        <v>805</v>
      </c>
      <c r="C423" s="247" t="s">
        <v>806</v>
      </c>
      <c r="D423" s="60">
        <f t="shared" ref="D423:E423" si="103">D299+D360</f>
        <v>11236824.66</v>
      </c>
      <c r="E423" s="60">
        <f t="shared" si="103"/>
        <v>15941368.150000002</v>
      </c>
      <c r="F423" s="45">
        <f t="shared" si="72"/>
        <v>141.86719676019223</v>
      </c>
    </row>
    <row r="424" spans="1:6" ht="12.75" customHeight="1" x14ac:dyDescent="0.2">
      <c r="A424" s="63" t="s">
        <v>582</v>
      </c>
      <c r="B424" s="64" t="s">
        <v>807</v>
      </c>
      <c r="C424" s="247" t="s">
        <v>808</v>
      </c>
      <c r="D424" s="60">
        <f t="shared" ref="D424:E424" si="104">IF(D422&gt;=D423,D422-D423,0)</f>
        <v>2215944.160000002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1736356.6000000015</v>
      </c>
      <c r="F425" s="45" t="str">
        <f t="shared" si="72"/>
        <v>-</v>
      </c>
    </row>
    <row r="426" spans="1:6" ht="12.75" customHeight="1" x14ac:dyDescent="0.2">
      <c r="A426" s="251" t="s">
        <v>811</v>
      </c>
      <c r="B426" s="183" t="s">
        <v>812</v>
      </c>
      <c r="C426" s="252" t="s">
        <v>813</v>
      </c>
      <c r="D426" s="60">
        <f t="shared" ref="D426:E426" si="106">IF(D302-D303+D419-D420&gt;=0,D302-D303+D419-D420,0)</f>
        <v>1791598.92</v>
      </c>
      <c r="E426" s="60">
        <f t="shared" si="106"/>
        <v>3984941.0200000005</v>
      </c>
      <c r="F426" s="45">
        <f t="shared" si="72"/>
        <v>222.42372305069264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2455075.77</v>
      </c>
      <c r="E428" s="81">
        <f t="shared" si="108"/>
        <v>3186557.7600000002</v>
      </c>
      <c r="F428" s="61">
        <f t="shared" si="72"/>
        <v>129.7946808378953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2637573.84</v>
      </c>
      <c r="E535" s="60">
        <f>E536+E571+E584+E597+E629</f>
        <v>309222.23</v>
      </c>
      <c r="F535" s="45">
        <f t="shared" si="109"/>
        <v>11.723737372220828</v>
      </c>
    </row>
    <row r="536" spans="1:6" ht="24" x14ac:dyDescent="0.2">
      <c r="A536" s="63">
        <v>51</v>
      </c>
      <c r="B536" s="65" t="s">
        <v>1032</v>
      </c>
      <c r="C536" s="247" t="s">
        <v>1033</v>
      </c>
      <c r="D536" s="60">
        <f>D537+D542+D545+D549+D550+D557+D562+D570</f>
        <v>2000000</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2000000</v>
      </c>
      <c r="E570" s="192">
        <v>0</v>
      </c>
      <c r="F570" s="71">
        <f>IF(D570&lt;&gt;0,IF(E570/D570&gt;=100,"&gt;&gt;100",E570/D570*100),"-")</f>
        <v>0</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637573.84</v>
      </c>
      <c r="E597" s="60">
        <f t="shared" si="152"/>
        <v>309222.23</v>
      </c>
      <c r="F597" s="45">
        <f t="shared" si="109"/>
        <v>48.499830231428561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637573.84</v>
      </c>
      <c r="E609" s="60">
        <f t="shared" si="156"/>
        <v>237573.84</v>
      </c>
      <c r="F609" s="45">
        <f t="shared" si="109"/>
        <v>37.262168723861066</v>
      </c>
    </row>
    <row r="610" spans="1:6" ht="24" x14ac:dyDescent="0.2">
      <c r="A610" s="63">
        <v>5443</v>
      </c>
      <c r="B610" s="64" t="s">
        <v>1170</v>
      </c>
      <c r="C610" s="247" t="s">
        <v>1171</v>
      </c>
      <c r="D610" s="194">
        <v>637573.84</v>
      </c>
      <c r="E610" s="194">
        <v>237573.84</v>
      </c>
      <c r="F610" s="45">
        <f t="shared" si="109"/>
        <v>37.262168723861066</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71648.39</v>
      </c>
      <c r="F621" s="45" t="str">
        <f t="shared" si="109"/>
        <v>-</v>
      </c>
    </row>
    <row r="622" spans="1:6" ht="12.75" customHeight="1" x14ac:dyDescent="0.2">
      <c r="A622" s="63">
        <v>5471</v>
      </c>
      <c r="B622" s="64" t="s">
        <v>1194</v>
      </c>
      <c r="C622" s="247" t="s">
        <v>1195</v>
      </c>
      <c r="D622" s="194">
        <v>0</v>
      </c>
      <c r="E622" s="194">
        <v>71648.39</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2637573.84</v>
      </c>
      <c r="E640" s="60">
        <f>IF(E535-E430&gt;=0,E535-E430,0)</f>
        <v>309222.23</v>
      </c>
      <c r="F640" s="45">
        <f t="shared" si="109"/>
        <v>11.723737372220828</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620468.78</v>
      </c>
      <c r="E642" s="194">
        <v>1311678.54</v>
      </c>
      <c r="F642" s="45">
        <f t="shared" si="109"/>
        <v>211.40121506194075</v>
      </c>
    </row>
    <row r="643" spans="1:6" ht="12.75" customHeight="1" x14ac:dyDescent="0.2">
      <c r="A643" s="63" t="s">
        <v>582</v>
      </c>
      <c r="B643" s="64" t="s">
        <v>1236</v>
      </c>
      <c r="C643" s="247" t="s">
        <v>1237</v>
      </c>
      <c r="D643" s="60">
        <f>D422+D430</f>
        <v>13452768.820000002</v>
      </c>
      <c r="E643" s="60">
        <f>E422+E430</f>
        <v>14205011.550000001</v>
      </c>
      <c r="F643" s="45">
        <f t="shared" si="109"/>
        <v>105.59173163580758</v>
      </c>
    </row>
    <row r="644" spans="1:6" ht="12.75" customHeight="1" x14ac:dyDescent="0.2">
      <c r="A644" s="63" t="s">
        <v>582</v>
      </c>
      <c r="B644" s="64" t="s">
        <v>1238</v>
      </c>
      <c r="C644" s="247" t="s">
        <v>1239</v>
      </c>
      <c r="D644" s="60">
        <f>D423+D535</f>
        <v>13874398.5</v>
      </c>
      <c r="E644" s="60">
        <f>E423+E535</f>
        <v>16250590.380000003</v>
      </c>
      <c r="F644" s="45">
        <f t="shared" si="109"/>
        <v>117.12644969798151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421629.67999999784</v>
      </c>
      <c r="E646" s="60">
        <f t="shared" si="164"/>
        <v>2045578.8300000019</v>
      </c>
      <c r="F646" s="45">
        <f t="shared" si="109"/>
        <v>485.16006510737395</v>
      </c>
    </row>
    <row r="647" spans="1:6" ht="24" x14ac:dyDescent="0.2">
      <c r="A647" s="251" t="s">
        <v>1244</v>
      </c>
      <c r="B647" s="64" t="s">
        <v>1245</v>
      </c>
      <c r="C647" s="252" t="s">
        <v>1244</v>
      </c>
      <c r="D647" s="60">
        <f>IF(D426-D427+D641-D642&gt;=0,D426-D427+D641-D642,0)</f>
        <v>1171130.1399999999</v>
      </c>
      <c r="E647" s="60">
        <f>IF(E426-E427+E641-E642&gt;=0,E426-E427+E641-E642,0)</f>
        <v>2673262.4800000004</v>
      </c>
      <c r="F647" s="45">
        <f t="shared" si="109"/>
        <v>228.26348573011711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749500.46000000206</v>
      </c>
      <c r="E649" s="60">
        <f t="shared" si="165"/>
        <v>627683.64999999851</v>
      </c>
      <c r="F649" s="45">
        <f t="shared" si="109"/>
        <v>83.746933257385422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217582.85</v>
      </c>
      <c r="E651" s="196">
        <v>34.92</v>
      </c>
      <c r="F651" s="61">
        <f t="shared" si="109"/>
        <v>1.6049059013612515E-2</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1830312.98</v>
      </c>
      <c r="E653" s="194">
        <v>1373270.22</v>
      </c>
      <c r="F653" s="45">
        <f t="shared" ref="F653:F740" si="167">IF(D653&lt;&gt;0,IF(E653/D653&gt;=100,"&gt;&gt;100",E653/D653*100),"-")</f>
        <v>75.029256471753811</v>
      </c>
    </row>
    <row r="654" spans="1:6" ht="12.75" customHeight="1" x14ac:dyDescent="0.2">
      <c r="A654" s="63" t="s">
        <v>1257</v>
      </c>
      <c r="B654" s="64" t="s">
        <v>1258</v>
      </c>
      <c r="C654" s="247" t="s">
        <v>1257</v>
      </c>
      <c r="D654" s="194">
        <v>17562160.25</v>
      </c>
      <c r="E654" s="194">
        <v>21609790.149999999</v>
      </c>
      <c r="F654" s="45">
        <f t="shared" si="167"/>
        <v>123.04744884673285</v>
      </c>
    </row>
    <row r="655" spans="1:6" ht="12.75" customHeight="1" x14ac:dyDescent="0.2">
      <c r="A655" s="63" t="s">
        <v>1259</v>
      </c>
      <c r="B655" s="64" t="s">
        <v>1260</v>
      </c>
      <c r="C655" s="247" t="s">
        <v>1259</v>
      </c>
      <c r="D655" s="194">
        <v>18019203.010000002</v>
      </c>
      <c r="E655" s="194">
        <v>21307395.100000001</v>
      </c>
      <c r="F655" s="45">
        <f t="shared" si="167"/>
        <v>118.24826596478863</v>
      </c>
    </row>
    <row r="656" spans="1:6" ht="24" x14ac:dyDescent="0.2">
      <c r="A656" s="63">
        <v>11</v>
      </c>
      <c r="B656" s="64" t="s">
        <v>1261</v>
      </c>
      <c r="C656" s="247" t="s">
        <v>1262</v>
      </c>
      <c r="D656" s="60">
        <f t="shared" ref="D656:E656" si="168">+D653+D654-D655</f>
        <v>1373270.2199999988</v>
      </c>
      <c r="E656" s="60">
        <f t="shared" si="168"/>
        <v>1675665.2699999958</v>
      </c>
      <c r="F656" s="45">
        <f t="shared" si="167"/>
        <v>122.02006899996691</v>
      </c>
    </row>
    <row r="657" spans="1:6" ht="24" x14ac:dyDescent="0.2">
      <c r="A657" s="63" t="s">
        <v>582</v>
      </c>
      <c r="B657" s="64" t="s">
        <v>1263</v>
      </c>
      <c r="C657" s="247" t="s">
        <v>1264</v>
      </c>
      <c r="D657" s="253">
        <v>55</v>
      </c>
      <c r="E657" s="253">
        <v>57</v>
      </c>
      <c r="F657" s="45">
        <f t="shared" si="167"/>
        <v>103.63636363636364</v>
      </c>
    </row>
    <row r="658" spans="1:6" ht="24" x14ac:dyDescent="0.2">
      <c r="A658" s="63" t="s">
        <v>582</v>
      </c>
      <c r="B658" s="64" t="s">
        <v>1265</v>
      </c>
      <c r="C658" s="247" t="s">
        <v>1266</v>
      </c>
      <c r="D658" s="253">
        <v>53</v>
      </c>
      <c r="E658" s="253">
        <v>53</v>
      </c>
      <c r="F658" s="45">
        <f t="shared" si="167"/>
        <v>100</v>
      </c>
    </row>
    <row r="659" spans="1:6" ht="12.75" customHeight="1" x14ac:dyDescent="0.2">
      <c r="A659" s="63" t="s">
        <v>582</v>
      </c>
      <c r="B659" s="64" t="s">
        <v>1267</v>
      </c>
      <c r="C659" s="247" t="s">
        <v>1268</v>
      </c>
      <c r="D659" s="253">
        <v>53</v>
      </c>
      <c r="E659" s="253">
        <v>54</v>
      </c>
      <c r="F659" s="45">
        <f t="shared" si="167"/>
        <v>101.88679245283019</v>
      </c>
    </row>
    <row r="660" spans="1:6" ht="12.75" customHeight="1" x14ac:dyDescent="0.2">
      <c r="A660" s="63" t="s">
        <v>582</v>
      </c>
      <c r="B660" s="64" t="s">
        <v>1269</v>
      </c>
      <c r="C660" s="247" t="s">
        <v>1270</v>
      </c>
      <c r="D660" s="253">
        <v>44</v>
      </c>
      <c r="E660" s="253">
        <v>45</v>
      </c>
      <c r="F660" s="45">
        <f t="shared" si="167"/>
        <v>102.27272727272727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1733770.35</v>
      </c>
      <c r="F663" s="71" t="str">
        <f t="shared" si="167"/>
        <v>-</v>
      </c>
    </row>
    <row r="664" spans="1:6" ht="12.75" customHeight="1" x14ac:dyDescent="0.2">
      <c r="A664" s="70" t="s">
        <v>1278</v>
      </c>
      <c r="B664" s="65" t="s">
        <v>1279</v>
      </c>
      <c r="C664" s="277" t="s">
        <v>1278</v>
      </c>
      <c r="D664" s="192">
        <v>0</v>
      </c>
      <c r="E664" s="192">
        <v>1807320.2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88859</v>
      </c>
      <c r="E669" s="194">
        <v>78756</v>
      </c>
      <c r="F669" s="45">
        <f t="shared" si="167"/>
        <v>88.630301939027007</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470.23</v>
      </c>
      <c r="E671" s="194">
        <v>6439.95</v>
      </c>
      <c r="F671" s="45">
        <f t="shared" si="167"/>
        <v>1369.5319311826127</v>
      </c>
    </row>
    <row r="672" spans="1:6" ht="12.75" customHeight="1" x14ac:dyDescent="0.2">
      <c r="A672" s="63">
        <v>63314</v>
      </c>
      <c r="B672" s="64" t="s">
        <v>1294</v>
      </c>
      <c r="C672" s="247" t="s">
        <v>1295</v>
      </c>
      <c r="D672" s="194">
        <v>5172.63</v>
      </c>
      <c r="E672" s="194">
        <v>623.25</v>
      </c>
      <c r="F672" s="45">
        <f t="shared" si="167"/>
        <v>12.048996351952489</v>
      </c>
    </row>
    <row r="673" spans="1:6" ht="12.75" customHeight="1" x14ac:dyDescent="0.2">
      <c r="A673" s="63">
        <v>63321</v>
      </c>
      <c r="B673" s="64" t="s">
        <v>1296</v>
      </c>
      <c r="C673" s="247" t="s">
        <v>1297</v>
      </c>
      <c r="D673" s="194">
        <v>841102.15</v>
      </c>
      <c r="E673" s="194">
        <v>377556.33</v>
      </c>
      <c r="F673" s="45">
        <f t="shared" si="167"/>
        <v>44.888284972283095</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27387</v>
      </c>
      <c r="E681" s="192">
        <v>247115.07</v>
      </c>
      <c r="F681" s="71">
        <f t="shared" si="167"/>
        <v>902.30791981597122</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4921.6000000000004</v>
      </c>
      <c r="E683" s="192">
        <v>15802.2</v>
      </c>
      <c r="F683" s="71">
        <f t="shared" si="167"/>
        <v>321.07851105331599</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6100</v>
      </c>
      <c r="E685" s="194">
        <v>8000</v>
      </c>
      <c r="F685" s="45">
        <f t="shared" si="167"/>
        <v>131.14754098360655</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114005</v>
      </c>
      <c r="E702" s="192">
        <v>122389.59</v>
      </c>
      <c r="F702" s="71">
        <f t="shared" si="167"/>
        <v>107.35458093943248</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996002.06</v>
      </c>
      <c r="E706" s="192">
        <v>723945.75</v>
      </c>
      <c r="F706" s="71">
        <f t="shared" si="167"/>
        <v>72.685165932287319</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118685.11</v>
      </c>
      <c r="F711" s="71" t="str">
        <f t="shared" si="167"/>
        <v>-</v>
      </c>
    </row>
    <row r="712" spans="1:6" ht="12.75" customHeight="1" x14ac:dyDescent="0.2">
      <c r="A712" s="70" t="s">
        <v>1359</v>
      </c>
      <c r="B712" s="65" t="s">
        <v>1360</v>
      </c>
      <c r="C712" s="277" t="s">
        <v>1359</v>
      </c>
      <c r="D712" s="192">
        <v>0</v>
      </c>
      <c r="E712" s="192">
        <v>9091.43</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431161.24</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137367</v>
      </c>
      <c r="E724" s="192">
        <v>52419.56</v>
      </c>
      <c r="F724" s="71">
        <f t="shared" si="167"/>
        <v>38.160227711167892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10820.48</v>
      </c>
      <c r="E726" s="192">
        <v>10826.28</v>
      </c>
      <c r="F726" s="71">
        <f t="shared" si="167"/>
        <v>100.05360205831906</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3798.22</v>
      </c>
      <c r="E732" s="192">
        <v>5038.75</v>
      </c>
      <c r="F732" s="71">
        <f t="shared" si="167"/>
        <v>132.66082533397224</v>
      </c>
    </row>
    <row r="733" spans="1:6" ht="12.75" customHeight="1" x14ac:dyDescent="0.2">
      <c r="A733" s="70">
        <v>31215</v>
      </c>
      <c r="B733" s="65" t="s">
        <v>1396</v>
      </c>
      <c r="C733" s="278" t="s">
        <v>1397</v>
      </c>
      <c r="D733" s="192">
        <v>1413.61</v>
      </c>
      <c r="E733" s="192">
        <v>1752.38</v>
      </c>
      <c r="F733" s="71">
        <f t="shared" si="167"/>
        <v>123.96488423256771</v>
      </c>
    </row>
    <row r="734" spans="1:6" ht="12.75" customHeight="1" x14ac:dyDescent="0.2">
      <c r="A734" s="70">
        <v>32121</v>
      </c>
      <c r="B734" s="65" t="s">
        <v>1398</v>
      </c>
      <c r="C734" s="278" t="s">
        <v>1399</v>
      </c>
      <c r="D734" s="192">
        <v>67539</v>
      </c>
      <c r="E734" s="192">
        <v>80478.3</v>
      </c>
      <c r="F734" s="71">
        <f t="shared" si="167"/>
        <v>119.15826411406742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14817.33</v>
      </c>
      <c r="E736" s="194">
        <v>30251.47</v>
      </c>
      <c r="F736" s="45">
        <f t="shared" si="167"/>
        <v>204.16276076729076</v>
      </c>
    </row>
    <row r="737" spans="1:6" ht="12.75" customHeight="1" x14ac:dyDescent="0.2">
      <c r="A737" s="63" t="s">
        <v>1404</v>
      </c>
      <c r="B737" s="64" t="s">
        <v>1405</v>
      </c>
      <c r="C737" s="247" t="s">
        <v>1404</v>
      </c>
      <c r="D737" s="194">
        <v>54294.04</v>
      </c>
      <c r="E737" s="194">
        <v>65324.72</v>
      </c>
      <c r="F737" s="45">
        <f t="shared" si="167"/>
        <v>120.31655776582475</v>
      </c>
    </row>
    <row r="738" spans="1:6" ht="12.75" customHeight="1" x14ac:dyDescent="0.2">
      <c r="A738" s="63" t="s">
        <v>1406</v>
      </c>
      <c r="B738" s="64" t="s">
        <v>1407</v>
      </c>
      <c r="C738" s="247" t="s">
        <v>1406</v>
      </c>
      <c r="D738" s="194">
        <v>2148.71</v>
      </c>
      <c r="E738" s="194">
        <v>8210.69</v>
      </c>
      <c r="F738" s="45">
        <f t="shared" si="167"/>
        <v>382.12183123827788</v>
      </c>
    </row>
    <row r="739" spans="1:6" ht="12.75" customHeight="1" x14ac:dyDescent="0.2">
      <c r="A739" s="70" t="s">
        <v>1408</v>
      </c>
      <c r="B739" s="65" t="s">
        <v>1409</v>
      </c>
      <c r="C739" s="278" t="s">
        <v>1408</v>
      </c>
      <c r="D739" s="192">
        <v>10009.64</v>
      </c>
      <c r="E739" s="192">
        <v>8546.4500000000007</v>
      </c>
      <c r="F739" s="71">
        <f t="shared" si="167"/>
        <v>85.382191567329102</v>
      </c>
    </row>
    <row r="740" spans="1:6" ht="12.75" customHeight="1" x14ac:dyDescent="0.2">
      <c r="A740" s="70" t="s">
        <v>1410</v>
      </c>
      <c r="B740" s="65" t="s">
        <v>1411</v>
      </c>
      <c r="C740" s="278" t="s">
        <v>1410</v>
      </c>
      <c r="D740" s="192">
        <v>95560.320000000007</v>
      </c>
      <c r="E740" s="192">
        <v>95560.320000000007</v>
      </c>
      <c r="F740" s="71">
        <f t="shared" si="167"/>
        <v>100</v>
      </c>
    </row>
    <row r="741" spans="1:6" ht="12.75" customHeight="1" x14ac:dyDescent="0.2">
      <c r="A741" s="70">
        <v>32911</v>
      </c>
      <c r="B741" s="65" t="s">
        <v>1412</v>
      </c>
      <c r="C741" s="278" t="s">
        <v>1413</v>
      </c>
      <c r="D741" s="192">
        <v>8527.8799999999992</v>
      </c>
      <c r="E741" s="192">
        <v>10076.99</v>
      </c>
      <c r="F741" s="71">
        <f t="shared" ref="F741:F1006" si="169">IF(D741&lt;&gt;0,IF(E741/D741&gt;=100,"&gt;&gt;100",E741/D741*100),"-")</f>
        <v>118.16524153716985</v>
      </c>
    </row>
    <row r="742" spans="1:6" ht="12.75" customHeight="1" x14ac:dyDescent="0.2">
      <c r="A742" s="70" t="s">
        <v>1414</v>
      </c>
      <c r="B742" s="65" t="s">
        <v>1415</v>
      </c>
      <c r="C742" s="278" t="s">
        <v>1414</v>
      </c>
      <c r="D742" s="192">
        <v>4390.0600000000004</v>
      </c>
      <c r="E742" s="192">
        <v>4157.25</v>
      </c>
      <c r="F742" s="71">
        <f t="shared" si="169"/>
        <v>94.696883413894113</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6906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21388.39</v>
      </c>
      <c r="E760" s="194">
        <v>18034.54</v>
      </c>
      <c r="F760" s="45">
        <f t="shared" si="169"/>
        <v>84.319296590346454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91134.86</v>
      </c>
      <c r="E778" s="192">
        <v>372148.11</v>
      </c>
      <c r="F778" s="71">
        <f t="shared" si="169"/>
        <v>408.34880308149923</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1599.9</v>
      </c>
      <c r="E780" s="192">
        <v>0</v>
      </c>
      <c r="F780" s="71">
        <f t="shared" si="169"/>
        <v>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46359.64</v>
      </c>
      <c r="E786" s="192">
        <v>0</v>
      </c>
      <c r="F786" s="71">
        <f t="shared" si="169"/>
        <v>0</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29179.72</v>
      </c>
      <c r="E792" s="192">
        <v>29639.11</v>
      </c>
      <c r="F792" s="71">
        <f t="shared" si="169"/>
        <v>101.57434684088813</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99993.47</v>
      </c>
      <c r="E843" s="194">
        <v>133511.29999999999</v>
      </c>
      <c r="F843" s="45">
        <f t="shared" si="169"/>
        <v>133.52001885723138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85873.7</v>
      </c>
      <c r="E846" s="194">
        <v>120200</v>
      </c>
      <c r="F846" s="45">
        <f t="shared" si="169"/>
        <v>139.97300686939076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54600</v>
      </c>
      <c r="E848" s="194">
        <v>88500</v>
      </c>
      <c r="F848" s="45">
        <f t="shared" si="169"/>
        <v>162.08791208791209</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100974.89</v>
      </c>
      <c r="E850" s="194">
        <v>144367.85</v>
      </c>
      <c r="F850" s="45">
        <f t="shared" si="169"/>
        <v>142.97401066740454</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13756</v>
      </c>
      <c r="E855" s="194">
        <v>14553.99</v>
      </c>
      <c r="F855" s="45">
        <f t="shared" si="169"/>
        <v>105.80103227682464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18000</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400000</v>
      </c>
      <c r="E980" s="192">
        <v>0</v>
      </c>
      <c r="F980" s="71">
        <f t="shared" si="169"/>
        <v>0</v>
      </c>
    </row>
    <row r="981" spans="1:6" ht="24" x14ac:dyDescent="0.2">
      <c r="A981" s="70">
        <v>54432</v>
      </c>
      <c r="B981" s="65" t="s">
        <v>1890</v>
      </c>
      <c r="C981" s="278" t="s">
        <v>1891</v>
      </c>
      <c r="D981" s="192">
        <v>237573.84</v>
      </c>
      <c r="E981" s="192">
        <v>237573.84</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71648.39</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2" zoomScaleNormal="100" workbookViewId="0">
      <selection activeCell="E311" sqref="E31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59273447.540000007</v>
      </c>
      <c r="E6" s="180">
        <f t="shared" si="0"/>
        <v>59298826.429999992</v>
      </c>
      <c r="F6" s="181">
        <f t="shared" ref="F6:F298" si="1">IF(D6&gt;0,IF(E6/D6&gt;=100,"&gt;&gt;100",E6/D6*100),"-")</f>
        <v>100.04281662540863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45380111.120000005</v>
      </c>
      <c r="E7" s="79">
        <f t="shared" si="2"/>
        <v>49649589.039999992</v>
      </c>
      <c r="F7" s="71">
        <f t="shared" si="1"/>
        <v>109.40825796726253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10632523.189999999</v>
      </c>
      <c r="E8" s="79">
        <f>E9+E10-E11</f>
        <v>11007643.4</v>
      </c>
      <c r="F8" s="71">
        <f t="shared" si="1"/>
        <v>103.5280450679177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10599647.6</v>
      </c>
      <c r="E9" s="192">
        <v>10967767.810000001</v>
      </c>
      <c r="F9" s="71">
        <f t="shared" si="1"/>
        <v>103.47294762893817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32875.589999999997</v>
      </c>
      <c r="E10" s="192">
        <v>39875.589999999997</v>
      </c>
      <c r="F10" s="71">
        <f t="shared" si="1"/>
        <v>121.29239353575099</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33489046.970000003</v>
      </c>
      <c r="E12" s="79">
        <f t="shared" si="3"/>
        <v>35452422.829999991</v>
      </c>
      <c r="F12" s="71">
        <f t="shared" si="1"/>
        <v>105.86274032151113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31579624.080000006</v>
      </c>
      <c r="E13" s="79">
        <f t="shared" si="4"/>
        <v>33574876.869999997</v>
      </c>
      <c r="F13" s="71">
        <f t="shared" si="1"/>
        <v>106.3181651084429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11215.71</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10845578.08</v>
      </c>
      <c r="E15" s="192">
        <v>11924486.060000001</v>
      </c>
      <c r="F15" s="71">
        <f t="shared" si="1"/>
        <v>109.94790662186631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18819881.760000002</v>
      </c>
      <c r="E16" s="192">
        <v>20938756.780000001</v>
      </c>
      <c r="F16" s="71">
        <f t="shared" si="1"/>
        <v>111.25870527254578</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13375888.810000001</v>
      </c>
      <c r="E17" s="192">
        <v>13601793.699999999</v>
      </c>
      <c r="F17" s="71">
        <f t="shared" si="1"/>
        <v>101.68889629099721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11461724.57</v>
      </c>
      <c r="E18" s="192">
        <v>12901375.380000001</v>
      </c>
      <c r="F18" s="71">
        <f t="shared" si="1"/>
        <v>112.56050781195836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1092651.45</v>
      </c>
      <c r="E19" s="79">
        <f t="shared" si="5"/>
        <v>971321.98000000021</v>
      </c>
      <c r="F19" s="71">
        <f t="shared" si="1"/>
        <v>88.895867021455032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774136.15</v>
      </c>
      <c r="E20" s="192">
        <v>836017.49</v>
      </c>
      <c r="F20" s="71">
        <f t="shared" si="1"/>
        <v>107.99359905877022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18765</v>
      </c>
      <c r="E21" s="192">
        <v>20016</v>
      </c>
      <c r="F21" s="71">
        <f t="shared" si="1"/>
        <v>106.66666666666667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15437.33</v>
      </c>
      <c r="E22" s="192">
        <v>22332.46</v>
      </c>
      <c r="F22" s="71">
        <f t="shared" si="1"/>
        <v>144.66530157741008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21684.54</v>
      </c>
      <c r="E25" s="192">
        <v>24880.37</v>
      </c>
      <c r="F25" s="71">
        <f t="shared" si="1"/>
        <v>114.73782704175417</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1854528.46</v>
      </c>
      <c r="E26" s="192">
        <v>1933737.84</v>
      </c>
      <c r="F26" s="71">
        <f t="shared" si="1"/>
        <v>104.27113315909966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1591900.03</v>
      </c>
      <c r="E28" s="192">
        <v>1865662.18</v>
      </c>
      <c r="F28" s="71">
        <f t="shared" si="1"/>
        <v>117.19719485148825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62724.540000000008</v>
      </c>
      <c r="E29" s="79">
        <f t="shared" si="6"/>
        <v>45890.930000000008</v>
      </c>
      <c r="F29" s="71">
        <f t="shared" si="1"/>
        <v>73.162640969547169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146403.38</v>
      </c>
      <c r="E30" s="192">
        <v>142272.38</v>
      </c>
      <c r="F30" s="71">
        <f t="shared" si="1"/>
        <v>97.178343833318607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83678.84</v>
      </c>
      <c r="E34" s="192">
        <v>96381.45</v>
      </c>
      <c r="F34" s="71">
        <f t="shared" si="1"/>
        <v>115.18019370249397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416826.38</v>
      </c>
      <c r="E35" s="79">
        <f t="shared" si="7"/>
        <v>496255.43999999994</v>
      </c>
      <c r="F35" s="71">
        <f t="shared" si="1"/>
        <v>119.05567013296998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217132.11</v>
      </c>
      <c r="E36" s="192">
        <v>224413.35</v>
      </c>
      <c r="F36" s="71">
        <f t="shared" si="1"/>
        <v>103.35336860126307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194952.4</v>
      </c>
      <c r="E37" s="192">
        <v>267100.21999999997</v>
      </c>
      <c r="F37" s="71">
        <f t="shared" si="1"/>
        <v>137.00791577841565</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2883.75</v>
      </c>
      <c r="E38" s="192">
        <v>2883.75</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1858.12</v>
      </c>
      <c r="E39" s="192">
        <v>1858.12</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337220.52</v>
      </c>
      <c r="E45" s="79">
        <f t="shared" si="9"/>
        <v>364077.60999999987</v>
      </c>
      <c r="F45" s="71">
        <f t="shared" si="1"/>
        <v>107.96425140439254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96531.76</v>
      </c>
      <c r="E47" s="192">
        <v>133090.96</v>
      </c>
      <c r="F47" s="71">
        <f t="shared" si="1"/>
        <v>137.87271671002372</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8895.5499999999993</v>
      </c>
      <c r="E48" s="192">
        <v>8895.5499999999993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3693196.92</v>
      </c>
      <c r="E49" s="192">
        <v>3988017.48</v>
      </c>
      <c r="F49" s="71">
        <f t="shared" si="1"/>
        <v>107.98280098208248</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3461403.71</v>
      </c>
      <c r="E50" s="192">
        <v>3765926.38</v>
      </c>
      <c r="F50" s="71">
        <f t="shared" si="1"/>
        <v>108.79766405519915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4379.8500000000004</v>
      </c>
      <c r="E51" s="192">
        <v>4379.8500000000004</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258.80999999999767</v>
      </c>
      <c r="E52" s="79">
        <f t="shared" si="10"/>
        <v>258.80999999999767</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53534.46</v>
      </c>
      <c r="E54" s="192">
        <v>54922.46</v>
      </c>
      <c r="F54" s="71">
        <f t="shared" si="1"/>
        <v>102.59272251928944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53275.65</v>
      </c>
      <c r="E55" s="192">
        <v>54663.65</v>
      </c>
      <c r="F55" s="71">
        <f t="shared" si="1"/>
        <v>102.60531781404825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1252996.3</v>
      </c>
      <c r="E56" s="79">
        <f t="shared" si="11"/>
        <v>3184884.15</v>
      </c>
      <c r="F56" s="71">
        <f t="shared" si="1"/>
        <v>254.18144889972939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1252996.3</v>
      </c>
      <c r="E57" s="192">
        <v>3105234.15</v>
      </c>
      <c r="F57" s="71">
        <f t="shared" si="1"/>
        <v>247.82468631391805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79650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906</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906</v>
      </c>
      <c r="E67" s="192">
        <v>0</v>
      </c>
      <c r="F67" s="71">
        <f t="shared" si="1"/>
        <v>0</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13893336.419999998</v>
      </c>
      <c r="E69" s="79">
        <f>E70+E82+E88+E119+E135+E147+E165+E171</f>
        <v>9649237.3899999987</v>
      </c>
      <c r="F69" s="71">
        <f t="shared" si="1"/>
        <v>69.45226904683274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1373270.22</v>
      </c>
      <c r="E70" s="79">
        <f t="shared" si="12"/>
        <v>1675665.27</v>
      </c>
      <c r="F70" s="71">
        <f t="shared" si="1"/>
        <v>122.02006899996711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1373111.58</v>
      </c>
      <c r="E71" s="79">
        <f t="shared" si="13"/>
        <v>1674505.2</v>
      </c>
      <c r="F71" s="71">
        <f t="shared" si="1"/>
        <v>121.94968161291013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1373111.58</v>
      </c>
      <c r="E73" s="192">
        <v>1674505.2</v>
      </c>
      <c r="F73" s="71">
        <f t="shared" si="1"/>
        <v>121.94968161291013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158.63999999999999</v>
      </c>
      <c r="E80" s="192">
        <v>1160.07</v>
      </c>
      <c r="F80" s="71">
        <f t="shared" si="1"/>
        <v>731.25945537065058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2020188.17</v>
      </c>
      <c r="E82" s="79">
        <f>SUM(E83:E85)-E86+E87</f>
        <v>45053.16</v>
      </c>
      <c r="F82" s="71">
        <f t="shared" si="1"/>
        <v>2.230146709551319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2000000</v>
      </c>
      <c r="E83" s="192">
        <v>0</v>
      </c>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1.52</v>
      </c>
      <c r="E85" s="192">
        <v>0.11</v>
      </c>
      <c r="F85" s="71">
        <f t="shared" si="1"/>
        <v>7.2368421052631584</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20186.650000000001</v>
      </c>
      <c r="E87" s="192">
        <v>45053.05</v>
      </c>
      <c r="F87" s="71">
        <f t="shared" si="1"/>
        <v>223.18240024966994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7427938.1500000004</v>
      </c>
      <c r="E135" s="79">
        <f t="shared" si="21"/>
        <v>4448134.5999999996</v>
      </c>
      <c r="F135" s="71">
        <f t="shared" si="1"/>
        <v>59.883840039782768</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7427938.1500000004</v>
      </c>
      <c r="E136" s="79">
        <f t="shared" si="22"/>
        <v>4448134.5999999996</v>
      </c>
      <c r="F136" s="71">
        <f t="shared" si="1"/>
        <v>59.883840039782768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7427938.1500000004</v>
      </c>
      <c r="E140" s="192">
        <v>4448134.5999999996</v>
      </c>
      <c r="F140" s="71">
        <f t="shared" si="1"/>
        <v>59.883840039782768</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2808163.75</v>
      </c>
      <c r="E147" s="79">
        <f t="shared" si="24"/>
        <v>3472734.5199999996</v>
      </c>
      <c r="F147" s="71">
        <f t="shared" si="1"/>
        <v>123.66567013764775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950062.11</v>
      </c>
      <c r="E148" s="192">
        <v>1020031.07</v>
      </c>
      <c r="F148" s="71">
        <f t="shared" si="1"/>
        <v>107.36467218969506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324349.88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0.3</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70928.11</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253421.47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1337863.47</v>
      </c>
      <c r="E159" s="192">
        <v>1248265.43</v>
      </c>
      <c r="F159" s="71">
        <f t="shared" si="1"/>
        <v>93.302901080033223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1816170.51</v>
      </c>
      <c r="E160" s="192">
        <v>1822036.41</v>
      </c>
      <c r="F160" s="71">
        <f t="shared" si="1"/>
        <v>100.32298178875286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391853.96</v>
      </c>
      <c r="E163" s="192">
        <v>440510.94</v>
      </c>
      <c r="F163" s="71">
        <f t="shared" si="1"/>
        <v>112.41712090902436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1687786.3</v>
      </c>
      <c r="E164" s="192">
        <v>1382459.21</v>
      </c>
      <c r="F164" s="71">
        <f t="shared" si="1"/>
        <v>81.909612016639784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46193.279999999999</v>
      </c>
      <c r="E165" s="79">
        <f t="shared" si="26"/>
        <v>7614.9199999999983</v>
      </c>
      <c r="F165" s="71">
        <f t="shared" si="1"/>
        <v>16.484908627402078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78183.62</v>
      </c>
      <c r="E166" s="192">
        <v>29680.42</v>
      </c>
      <c r="F166" s="71">
        <f t="shared" si="1"/>
        <v>37.962453004862148</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31990.34</v>
      </c>
      <c r="E170" s="192">
        <v>22065.5</v>
      </c>
      <c r="F170" s="71">
        <f t="shared" si="1"/>
        <v>68.97550948192486</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217582.85</v>
      </c>
      <c r="E171" s="79">
        <f t="shared" si="27"/>
        <v>34.92</v>
      </c>
      <c r="F171" s="71">
        <f t="shared" si="1"/>
        <v>1.6049059013612515E-2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34.92</v>
      </c>
      <c r="E172" s="192">
        <v>34.92</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217547.93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59273447.540000014</v>
      </c>
      <c r="E176" s="79">
        <f>E177+E251</f>
        <v>59298826.43</v>
      </c>
      <c r="F176" s="71">
        <f t="shared" si="1"/>
        <v>100.04281662540863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2823849.5599999996</v>
      </c>
      <c r="E177" s="79">
        <f>E178+E197+E203+E219+E247+E248</f>
        <v>2705213.17</v>
      </c>
      <c r="F177" s="71">
        <f t="shared" si="1"/>
        <v>95.798770880698058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904377.96</v>
      </c>
      <c r="E178" s="79">
        <f>SUM(E179:E181)+E185+E186+SUM(E194:E196)</f>
        <v>408890.47000000003</v>
      </c>
      <c r="F178" s="71">
        <f t="shared" si="1"/>
        <v>45.212343520622731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212185.41</v>
      </c>
      <c r="E179" s="192">
        <v>221414.81</v>
      </c>
      <c r="F179" s="71">
        <f t="shared" si="1"/>
        <v>104.34968643697037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233868.06</v>
      </c>
      <c r="E180" s="192">
        <v>155981.82</v>
      </c>
      <c r="F180" s="71">
        <f t="shared" si="1"/>
        <v>66.696504003154601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3532.35</v>
      </c>
      <c r="E194" s="192">
        <v>74.319999999999993</v>
      </c>
      <c r="F194" s="71">
        <f t="shared" si="1"/>
        <v>2.1039817685110478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454792.14</v>
      </c>
      <c r="E196" s="192">
        <v>31419.52</v>
      </c>
      <c r="F196" s="71">
        <f t="shared" si="1"/>
        <v>6.9085450773181787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249849.44</v>
      </c>
      <c r="E197" s="79">
        <f>SUM(E198:E202)</f>
        <v>191217.69</v>
      </c>
      <c r="F197" s="71">
        <f t="shared" si="1"/>
        <v>76.533167334695648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33439.74</v>
      </c>
      <c r="E198" s="192">
        <v>38077.24</v>
      </c>
      <c r="F198" s="71">
        <f t="shared" si="1"/>
        <v>113.86822983671523</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203584.16</v>
      </c>
      <c r="E199" s="192">
        <v>132147.63</v>
      </c>
      <c r="F199" s="71">
        <f t="shared" ref="F199:F202" si="30">IF(D199&gt;0,IF(E199/D199&gt;=100,"&gt;&gt;100",E199/D199*100),"-")</f>
        <v>64.910565733601274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12825.54</v>
      </c>
      <c r="E202" s="192">
        <v>20992.82</v>
      </c>
      <c r="F202" s="71">
        <f t="shared" si="30"/>
        <v>163.67981387138474</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1669622.16</v>
      </c>
      <c r="E219" s="79">
        <f t="shared" si="34"/>
        <v>1360399.93</v>
      </c>
      <c r="F219" s="71">
        <f t="shared" si="1"/>
        <v>81.479508513471103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1669622.16</v>
      </c>
      <c r="E220" s="79">
        <f t="shared" si="35"/>
        <v>1360399.93</v>
      </c>
      <c r="F220" s="71">
        <f t="shared" si="1"/>
        <v>81.479508513471103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1454973.76</v>
      </c>
      <c r="E225" s="192">
        <v>1217399.92</v>
      </c>
      <c r="F225" s="71">
        <f t="shared" si="1"/>
        <v>83.671606558732719</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214648.4</v>
      </c>
      <c r="E230" s="192">
        <v>143000.01</v>
      </c>
      <c r="F230" s="71">
        <f t="shared" si="1"/>
        <v>66.620580446907596</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744705.08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56449597.980000012</v>
      </c>
      <c r="E251" s="79">
        <f>+E252+E255-E264+E274+E291</f>
        <v>56593613.259999998</v>
      </c>
      <c r="F251" s="71">
        <f t="shared" si="1"/>
        <v>100.25512188776085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53288047.300000004</v>
      </c>
      <c r="E252" s="79">
        <f>E253-E254</f>
        <v>52779371.850000001</v>
      </c>
      <c r="F252" s="71">
        <f t="shared" si="1"/>
        <v>99.045422987379752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54959418.670000002</v>
      </c>
      <c r="E253" s="192">
        <v>53228961.520000003</v>
      </c>
      <c r="F253" s="71">
        <f t="shared" si="1"/>
        <v>96.851391095691156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1671371.37</v>
      </c>
      <c r="E254" s="192">
        <v>449589.67</v>
      </c>
      <c r="F254" s="71">
        <f t="shared" si="1"/>
        <v>26.89944784683011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749500.46000000089</v>
      </c>
      <c r="E255" s="79">
        <f>E256-E260</f>
        <v>627683.65000000037</v>
      </c>
      <c r="F255" s="71">
        <f t="shared" si="1"/>
        <v>83.74693325738582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11875408.32</v>
      </c>
      <c r="E256" s="79">
        <f>SUM(E257:E259)</f>
        <v>14852013.74</v>
      </c>
      <c r="F256" s="71">
        <f t="shared" si="1"/>
        <v>125.06528903925722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11875408.32</v>
      </c>
      <c r="E257" s="192">
        <v>14852013.74</v>
      </c>
      <c r="F257" s="71">
        <f t="shared" si="1"/>
        <v>125.06528903925722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11125907.859999999</v>
      </c>
      <c r="E260" s="79">
        <f>SUM(E261:E263)</f>
        <v>14224330.09</v>
      </c>
      <c r="F260" s="71">
        <f t="shared" si="1"/>
        <v>127.84871373184284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7809467.2999999998</v>
      </c>
      <c r="E262" s="192">
        <v>12603429.220000001</v>
      </c>
      <c r="F262" s="71">
        <f t="shared" si="1"/>
        <v>161.38654194761787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3316440.56</v>
      </c>
      <c r="E263" s="192">
        <v>1620900.87</v>
      </c>
      <c r="F263" s="71">
        <f t="shared" si="1"/>
        <v>48.874714944386035</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43025.55</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43025.55</v>
      </c>
      <c r="E271" s="192">
        <v>0</v>
      </c>
      <c r="F271" s="71">
        <f t="shared" si="38"/>
        <v>0</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2392791</v>
      </c>
      <c r="E274" s="79">
        <f>SUM(E275:E277)+SUM(E286:E290)</f>
        <v>3178942.8499999996</v>
      </c>
      <c r="F274" s="71">
        <f t="shared" si="1"/>
        <v>132.85501533564775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692430.15</v>
      </c>
      <c r="E275" s="192">
        <v>803201.86</v>
      </c>
      <c r="F275" s="71">
        <f t="shared" ref="F275:F290" si="39">IF(D275&gt;0,IF(E275/D275&gt;=100,"&gt;&gt;100",E275/D275*100),"-")</f>
        <v>115.99752841495999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324349.88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0.3</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70928.11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253421.47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944839.6</v>
      </c>
      <c r="E286" s="192">
        <v>856040.24</v>
      </c>
      <c r="F286" s="71">
        <f t="shared" si="39"/>
        <v>90.601647094385115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558705.18000000005</v>
      </c>
      <c r="E287" s="192">
        <v>754839.93</v>
      </c>
      <c r="F287" s="71">
        <f t="shared" si="39"/>
        <v>135.10523206532648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196816.07</v>
      </c>
      <c r="E290" s="192">
        <v>440510.94</v>
      </c>
      <c r="F290" s="71">
        <f t="shared" si="39"/>
        <v>223.81858351302307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62284.77</v>
      </c>
      <c r="E291" s="79">
        <f>SUM(E292:E295)</f>
        <v>7614.91</v>
      </c>
      <c r="F291" s="71">
        <f t="shared" si="1"/>
        <v>12.225958288037349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62284.77</v>
      </c>
      <c r="E292" s="192">
        <v>7614.91</v>
      </c>
      <c r="F292" s="71">
        <f t="shared" si="1"/>
        <v>12.225958288037349</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10272337.439999999</v>
      </c>
      <c r="E297" s="79">
        <f t="shared" si="42"/>
        <v>14623560.08</v>
      </c>
      <c r="F297" s="71">
        <f t="shared" si="1"/>
        <v>142.35864198791353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10272337.439999999</v>
      </c>
      <c r="E298" s="193">
        <v>14623560.08</v>
      </c>
      <c r="F298" s="75">
        <f t="shared" si="1"/>
        <v>142.35864198791353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3337753.31</v>
      </c>
      <c r="E302" s="192">
        <v>3540688.17</v>
      </c>
      <c r="F302" s="71">
        <f t="shared" si="43"/>
        <v>106.07998378406222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1158196.74</v>
      </c>
      <c r="E303" s="192">
        <v>1314505.56</v>
      </c>
      <c r="F303" s="71">
        <f t="shared" si="43"/>
        <v>113.49587808371832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1244468.28</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44028.59</v>
      </c>
      <c r="E305" s="192">
        <v>7614.92</v>
      </c>
      <c r="F305" s="71">
        <f t="shared" si="43"/>
        <v>17.295398285523113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34155.03</v>
      </c>
      <c r="E306" s="192">
        <v>22065.5</v>
      </c>
      <c r="F306" s="71">
        <f t="shared" si="43"/>
        <v>64.603954380950626</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1844.7</v>
      </c>
      <c r="E308" s="192">
        <v>2220.15</v>
      </c>
      <c r="F308" s="71">
        <f t="shared" si="43"/>
        <v>120.35290291104246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18341.95</v>
      </c>
      <c r="E309" s="192">
        <v>42832.9</v>
      </c>
      <c r="F309" s="71">
        <f t="shared" si="43"/>
        <v>233.52424360550543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101532.26</v>
      </c>
      <c r="E336" s="192">
        <v>44844.99</v>
      </c>
      <c r="F336" s="71">
        <f t="shared" si="43"/>
        <v>44.168218061924357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802845.7</v>
      </c>
      <c r="E337" s="192">
        <v>364045.48</v>
      </c>
      <c r="F337" s="71">
        <f t="shared" si="43"/>
        <v>45.344389339072258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2816.43</v>
      </c>
      <c r="E338" s="192">
        <v>376.16</v>
      </c>
      <c r="F338" s="71">
        <f t="shared" si="43"/>
        <v>13.35591511239406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247033.01</v>
      </c>
      <c r="E339" s="192">
        <v>190841.53</v>
      </c>
      <c r="F339" s="71">
        <f t="shared" si="43"/>
        <v>77.253452888745514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1669622.16</v>
      </c>
      <c r="E343" s="192">
        <v>1360399.93</v>
      </c>
      <c r="F343" s="71">
        <f t="shared" si="43"/>
        <v>81.479508513471103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46396.39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3.6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84158.45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262623.65000000002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397919.38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v>
      </c>
      <c r="E387" s="192">
        <v>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364987.71</v>
      </c>
      <c r="E389" s="192">
        <v>306589.67</v>
      </c>
      <c r="F389" s="71">
        <f t="shared" si="44"/>
        <v>83.999998246516299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5055466.63</v>
      </c>
      <c r="E391" s="288">
        <v>6567218.0099999998</v>
      </c>
      <c r="F391" s="263">
        <f t="shared" si="44"/>
        <v>129.90330053864881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258288.84</v>
      </c>
      <c r="E392" s="288">
        <v>207944.26</v>
      </c>
      <c r="F392" s="263">
        <f t="shared" si="44"/>
        <v>80.508418404759567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3204064.4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4593593.26</v>
      </c>
      <c r="E397" s="284">
        <v>4337742.74</v>
      </c>
      <c r="F397" s="289">
        <f t="shared" si="44"/>
        <v>94.430274830209953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4"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2676437.42</v>
      </c>
      <c r="E5" s="58">
        <f t="shared" si="0"/>
        <v>3094943.4</v>
      </c>
      <c r="F5" s="59">
        <f t="shared" ref="F5:F141" si="1">IF(D5&gt;0,IF(E5/D5&gt;=100,"&gt;&gt;100",E5/D5*100),"-")</f>
        <v>115.63668094283332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2676437.42</v>
      </c>
      <c r="E6" s="60">
        <f t="shared" si="2"/>
        <v>3094943.4</v>
      </c>
      <c r="F6" s="45">
        <f t="shared" si="1"/>
        <v>115.63668094283332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2676437.42</v>
      </c>
      <c r="E7" s="194">
        <v>3094943.4</v>
      </c>
      <c r="F7" s="45">
        <f t="shared" si="1"/>
        <v>115.63668094283332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397488.54</v>
      </c>
      <c r="E28" s="60">
        <f t="shared" si="6"/>
        <v>457593.99</v>
      </c>
      <c r="F28" s="45">
        <f t="shared" si="1"/>
        <v>115.12130387457209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128788.54</v>
      </c>
      <c r="E29" s="194">
        <v>161928.85999999999</v>
      </c>
      <c r="F29" s="45">
        <f t="shared" si="1"/>
        <v>125.73235165178515</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230000</v>
      </c>
      <c r="E30" s="194">
        <v>243000</v>
      </c>
      <c r="F30" s="45">
        <f t="shared" si="1"/>
        <v>105.65217391304347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38700</v>
      </c>
      <c r="E34" s="194">
        <v>52665.13</v>
      </c>
      <c r="F34" s="45">
        <f t="shared" si="1"/>
        <v>136.08560723514211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2186922.5699999998</v>
      </c>
      <c r="E35" s="60">
        <f t="shared" si="7"/>
        <v>2743775.78</v>
      </c>
      <c r="F35" s="45">
        <f t="shared" si="1"/>
        <v>125.46286812523041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106768.42</v>
      </c>
      <c r="E36" s="60">
        <f t="shared" si="8"/>
        <v>98657.95</v>
      </c>
      <c r="F36" s="45">
        <f t="shared" si="1"/>
        <v>92.403680788757569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106768.42</v>
      </c>
      <c r="E37" s="194">
        <v>98657.95</v>
      </c>
      <c r="F37" s="45">
        <f t="shared" si="1"/>
        <v>92.403680788757569</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91134.86</v>
      </c>
      <c r="E39" s="60">
        <f t="shared" si="9"/>
        <v>148936.85999999999</v>
      </c>
      <c r="F39" s="45">
        <f t="shared" si="1"/>
        <v>163.42468732601333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91134.86</v>
      </c>
      <c r="E40" s="194">
        <v>148936.85999999999</v>
      </c>
      <c r="F40" s="45">
        <f t="shared" si="1"/>
        <v>163.42468732601333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1614327</v>
      </c>
      <c r="E54" s="60">
        <f t="shared" si="12"/>
        <v>1924339.1700000002</v>
      </c>
      <c r="F54" s="45">
        <f t="shared" si="1"/>
        <v>119.20380257531467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1611443.62</v>
      </c>
      <c r="E55" s="194">
        <v>1897597.1</v>
      </c>
      <c r="F55" s="45">
        <f t="shared" si="1"/>
        <v>117.75758558651899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1599.9</v>
      </c>
      <c r="E56" s="194">
        <v>13117.07</v>
      </c>
      <c r="F56" s="45">
        <f t="shared" si="1"/>
        <v>819.86811675729734</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1283.48</v>
      </c>
      <c r="E58" s="194">
        <v>13625</v>
      </c>
      <c r="F58" s="45">
        <f t="shared" si="1"/>
        <v>1061.5669897466264</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137029.65</v>
      </c>
      <c r="E61" s="60">
        <f t="shared" si="13"/>
        <v>326962.71000000002</v>
      </c>
      <c r="F61" s="45">
        <f t="shared" si="1"/>
        <v>238.60727222174182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137029.65</v>
      </c>
      <c r="E64" s="194">
        <v>326962.71000000002</v>
      </c>
      <c r="F64" s="45">
        <f t="shared" si="1"/>
        <v>238.60727222174182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237662.64</v>
      </c>
      <c r="E74" s="194">
        <v>244879.09</v>
      </c>
      <c r="F74" s="45">
        <f t="shared" si="1"/>
        <v>103.03642591868878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451470.34</v>
      </c>
      <c r="E75" s="60">
        <f t="shared" si="15"/>
        <v>962143.79999999993</v>
      </c>
      <c r="F75" s="45">
        <f t="shared" si="1"/>
        <v>213.1134018682157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9350</v>
      </c>
      <c r="E76" s="194">
        <v>327267.49</v>
      </c>
      <c r="F76" s="45">
        <f t="shared" si="1"/>
        <v>3500.1870588235292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16259</v>
      </c>
      <c r="E78" s="194">
        <v>16124</v>
      </c>
      <c r="F78" s="45">
        <f t="shared" si="1"/>
        <v>99.169690632880247</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4536.4399999999996</v>
      </c>
      <c r="E79" s="194">
        <v>2999.73</v>
      </c>
      <c r="F79" s="45">
        <f t="shared" si="1"/>
        <v>66.125199495639762</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421324.9</v>
      </c>
      <c r="E81" s="194">
        <v>615752.57999999996</v>
      </c>
      <c r="F81" s="45">
        <f t="shared" si="1"/>
        <v>146.14673379142792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3182439.82</v>
      </c>
      <c r="E82" s="60">
        <f t="shared" si="16"/>
        <v>4041932.58</v>
      </c>
      <c r="F82" s="45">
        <f t="shared" si="1"/>
        <v>127.00735311940636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161990.92000000001</v>
      </c>
      <c r="E83" s="194">
        <v>325266.25</v>
      </c>
      <c r="F83" s="45">
        <f t="shared" si="1"/>
        <v>200.79289012001414</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2637606.52</v>
      </c>
      <c r="E84" s="194">
        <v>3241106.89</v>
      </c>
      <c r="F84" s="45">
        <f t="shared" si="1"/>
        <v>122.88060654323831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382842.38</v>
      </c>
      <c r="E86" s="194">
        <v>475559.44</v>
      </c>
      <c r="F86" s="45">
        <f t="shared" si="1"/>
        <v>124.21807637910933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108736.78</v>
      </c>
      <c r="E89" s="60">
        <f t="shared" si="17"/>
        <v>117328.85</v>
      </c>
      <c r="F89" s="45">
        <f t="shared" si="1"/>
        <v>107.90171458084376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73407.48</v>
      </c>
      <c r="E94" s="60">
        <f t="shared" si="19"/>
        <v>67831.58</v>
      </c>
      <c r="F94" s="45">
        <f t="shared" si="1"/>
        <v>92.404180064483896</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73407.48</v>
      </c>
      <c r="E95" s="194">
        <v>67831.58</v>
      </c>
      <c r="F95" s="45">
        <f t="shared" si="1"/>
        <v>92.404180064483896</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35329.300000000003</v>
      </c>
      <c r="E106" s="194">
        <v>49497.27</v>
      </c>
      <c r="F106" s="45">
        <f t="shared" si="1"/>
        <v>140.10260605220029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869021.23</v>
      </c>
      <c r="E107" s="60">
        <f t="shared" si="21"/>
        <v>2285190.9</v>
      </c>
      <c r="F107" s="45">
        <f t="shared" si="1"/>
        <v>262.96145837541849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234306.32</v>
      </c>
      <c r="E108" s="194">
        <v>1592004.3</v>
      </c>
      <c r="F108" s="45">
        <f t="shared" si="1"/>
        <v>679.45427165600995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560514.91</v>
      </c>
      <c r="E109" s="194">
        <v>637186.6</v>
      </c>
      <c r="F109" s="45">
        <f t="shared" si="1"/>
        <v>113.67879580580646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74200</v>
      </c>
      <c r="E111" s="194">
        <v>56000</v>
      </c>
      <c r="F111" s="45">
        <f t="shared" si="1"/>
        <v>75.471698113207552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1138737.01</v>
      </c>
      <c r="E114" s="60">
        <f t="shared" si="22"/>
        <v>1841461.38</v>
      </c>
      <c r="F114" s="45">
        <f t="shared" si="1"/>
        <v>161.71085718905368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1000507.03</v>
      </c>
      <c r="E115" s="60">
        <f t="shared" si="23"/>
        <v>1648756.39</v>
      </c>
      <c r="F115" s="45">
        <f t="shared" si="1"/>
        <v>164.79208446941144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947841.78</v>
      </c>
      <c r="E116" s="194">
        <v>1569753.88</v>
      </c>
      <c r="F116" s="45">
        <f t="shared" si="1"/>
        <v>165.61349300301995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52665.25</v>
      </c>
      <c r="E117" s="194">
        <v>79002.509999999995</v>
      </c>
      <c r="F117" s="45">
        <f t="shared" si="1"/>
        <v>150.00880086964364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16955.28</v>
      </c>
      <c r="E118" s="60">
        <f t="shared" si="24"/>
        <v>15161</v>
      </c>
      <c r="F118" s="45">
        <f t="shared" si="1"/>
        <v>89.417573758734747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16955.28</v>
      </c>
      <c r="E120" s="194">
        <v>15161</v>
      </c>
      <c r="F120" s="45">
        <f t="shared" si="1"/>
        <v>89.417573758734747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107518.7</v>
      </c>
      <c r="E125" s="194">
        <v>162690</v>
      </c>
      <c r="F125" s="45">
        <f t="shared" si="1"/>
        <v>151.31321342240932</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13756</v>
      </c>
      <c r="E128" s="194">
        <v>14853.99</v>
      </c>
      <c r="F128" s="45">
        <f t="shared" si="1"/>
        <v>107.98189880779296</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225570.94999999998</v>
      </c>
      <c r="E129" s="60">
        <f t="shared" si="26"/>
        <v>396997.47</v>
      </c>
      <c r="F129" s="45">
        <f t="shared" si="1"/>
        <v>175.99671854908624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39345</v>
      </c>
      <c r="E133" s="194">
        <v>115684.76</v>
      </c>
      <c r="F133" s="45">
        <f t="shared" si="1"/>
        <v>294.02658533485828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64849.77</v>
      </c>
      <c r="E135" s="194">
        <v>101314.23</v>
      </c>
      <c r="F135" s="45">
        <f t="shared" si="1"/>
        <v>156.22912772088475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60648.47</v>
      </c>
      <c r="E138" s="194">
        <v>55251.3</v>
      </c>
      <c r="F138" s="45">
        <f t="shared" si="1"/>
        <v>91.100896692035278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60727.71</v>
      </c>
      <c r="E140" s="194">
        <v>124747.18</v>
      </c>
      <c r="F140" s="45">
        <f t="shared" si="1"/>
        <v>205.42052384323401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11236824.659999998</v>
      </c>
      <c r="E141" s="81">
        <f t="shared" si="28"/>
        <v>15941368.15</v>
      </c>
      <c r="F141" s="61">
        <f t="shared" si="1"/>
        <v>141.86719676019223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2542133.7999999998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2539288.88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2035541.63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2035541.63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503747.25</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502819.57</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927.68</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2844.92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2844.92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2844.92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4761.8900000000003</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4761.8900000000003</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2273.34</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2488.5500000000002</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8" zoomScaleNormal="100" workbookViewId="0">
      <selection activeCell="D98" sqref="D9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2823849.56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19061963.199999999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11593703.810000001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2704488.33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4456119.55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25859.78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372148.11</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215470.87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501133.14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952089.95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2366394.08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5423673.7699999996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2044585.62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19180599.59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12089191.300000001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2695258.93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4534005.79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25859.78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372148.11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215470.87</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504591.17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952089.95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2789766.7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5482305.5199999996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309222.23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309222.23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1299880.54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2705213.1699999981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45221.15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44844.99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44770.67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44770.65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0.02</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74.319999999999993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74.319999999999993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376.16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376.16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2659992.02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13410.68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350634.8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190841.53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1360399.93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744705.08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28508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Spomenka</cp:lastModifiedBy>
  <cp:lastPrinted>2026-02-26T11:16:58Z</cp:lastPrinted>
  <dcterms:created xsi:type="dcterms:W3CDTF">2022-04-01T05:14:30Z</dcterms:created>
  <dcterms:modified xsi:type="dcterms:W3CDTF">2026-02-26T11:21:23Z</dcterms:modified>
</cp:coreProperties>
</file>